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fin-my.sharepoint.com/personal/dalvianil_shantaram_kfintech_com/Documents/Desktop/QTR REPORTS - 31032026/ABRM/"/>
    </mc:Choice>
  </mc:AlternateContent>
  <xr:revisionPtr revIDLastSave="0" documentId="8_{F48AE590-5CBC-4AEE-B236-38D5D6E5DF91}" xr6:coauthVersionLast="47" xr6:coauthVersionMax="47" xr10:uidLastSave="{00000000-0000-0000-0000-000000000000}"/>
  <bookViews>
    <workbookView xWindow="-120" yWindow="-120" windowWidth="20730" windowHeight="11160" xr2:uid="{6D24695A-A68B-478E-9AF5-8E80FDAA3613}"/>
  </bookViews>
  <sheets>
    <sheet name="Declaration" sheetId="1" r:id="rId1"/>
    <sheet name="Table-I Summary Statement" sheetId="2" r:id="rId2"/>
    <sheet name="Table-II Promoter Shareholding" sheetId="3" r:id="rId3"/>
    <sheet name="Table-III Public Shareholding" sheetId="4" r:id="rId4"/>
    <sheet name="Table-IV NP-NP Shareholding" sheetId="5" r:id="rId5"/>
    <sheet name="Table-IIIA Person in Concert" sheetId="6" r:id="rId6"/>
    <sheet name="Table-IIIB Unclaimed Details" sheetId="7" r:id="rId7"/>
    <sheet name="Table-V SBOs" sheetId="8" r:id="rId8"/>
    <sheet name="Table-VI  foreign ownership" sheetId="9" r:id="rId9"/>
  </sheets>
  <definedNames>
    <definedName name="_xlnm.Print_Titles" localSheetId="0">Declaration!$4:$6</definedName>
    <definedName name="_xlnm.Print_Titles" localSheetId="8">'Table-VI  foreign ownership'!$4:$6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6" l="1"/>
  <c r="C4" i="6"/>
  <c r="AA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P8" i="5"/>
  <c r="M8" i="5"/>
  <c r="L8" i="5"/>
  <c r="I8" i="5"/>
  <c r="P7" i="5"/>
  <c r="M7" i="5"/>
  <c r="L7" i="5"/>
  <c r="I7" i="5"/>
  <c r="AD55" i="4"/>
  <c r="AC55" i="4"/>
  <c r="AB55" i="4"/>
  <c r="AA55" i="4"/>
  <c r="R55" i="4"/>
  <c r="Q55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AD54" i="4"/>
  <c r="AC54" i="4"/>
  <c r="AB54" i="4"/>
  <c r="AA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P53" i="4"/>
  <c r="M53" i="4"/>
  <c r="L53" i="4"/>
  <c r="I53" i="4"/>
  <c r="R51" i="4"/>
  <c r="P51" i="4"/>
  <c r="M51" i="4"/>
  <c r="L51" i="4"/>
  <c r="I51" i="4"/>
  <c r="R50" i="4"/>
  <c r="P50" i="4"/>
  <c r="M50" i="4"/>
  <c r="L50" i="4"/>
  <c r="I50" i="4"/>
  <c r="R49" i="4"/>
  <c r="P49" i="4"/>
  <c r="M49" i="4"/>
  <c r="L49" i="4"/>
  <c r="I49" i="4"/>
  <c r="R48" i="4"/>
  <c r="P48" i="4"/>
  <c r="M48" i="4"/>
  <c r="L48" i="4"/>
  <c r="I48" i="4"/>
  <c r="R47" i="4"/>
  <c r="P47" i="4"/>
  <c r="M47" i="4"/>
  <c r="L47" i="4"/>
  <c r="I47" i="4"/>
  <c r="R46" i="4"/>
  <c r="P46" i="4"/>
  <c r="M46" i="4"/>
  <c r="L46" i="4"/>
  <c r="I46" i="4"/>
  <c r="P45" i="4"/>
  <c r="M45" i="4"/>
  <c r="L45" i="4"/>
  <c r="I45" i="4"/>
  <c r="P44" i="4"/>
  <c r="M44" i="4"/>
  <c r="L44" i="4"/>
  <c r="I44" i="4"/>
  <c r="P43" i="4"/>
  <c r="M43" i="4"/>
  <c r="L43" i="4"/>
  <c r="I43" i="4"/>
  <c r="P42" i="4"/>
  <c r="M42" i="4"/>
  <c r="L42" i="4"/>
  <c r="I42" i="4"/>
  <c r="R41" i="4"/>
  <c r="P41" i="4"/>
  <c r="M41" i="4"/>
  <c r="L41" i="4"/>
  <c r="I41" i="4"/>
  <c r="P40" i="4"/>
  <c r="M40" i="4"/>
  <c r="L40" i="4"/>
  <c r="I40" i="4"/>
  <c r="P39" i="4"/>
  <c r="M39" i="4"/>
  <c r="L39" i="4"/>
  <c r="I39" i="4"/>
  <c r="P38" i="4"/>
  <c r="M38" i="4"/>
  <c r="L38" i="4"/>
  <c r="I38" i="4"/>
  <c r="P37" i="4"/>
  <c r="M37" i="4"/>
  <c r="L37" i="4"/>
  <c r="I37" i="4"/>
  <c r="P36" i="4"/>
  <c r="M36" i="4"/>
  <c r="L36" i="4"/>
  <c r="I36" i="4"/>
  <c r="P35" i="4"/>
  <c r="M35" i="4"/>
  <c r="L35" i="4"/>
  <c r="I35" i="4"/>
  <c r="AD33" i="4"/>
  <c r="AC33" i="4"/>
  <c r="AB33" i="4"/>
  <c r="AA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P32" i="4"/>
  <c r="M32" i="4"/>
  <c r="L32" i="4"/>
  <c r="I32" i="4"/>
  <c r="P31" i="4"/>
  <c r="M31" i="4"/>
  <c r="L31" i="4"/>
  <c r="I31" i="4"/>
  <c r="P30" i="4"/>
  <c r="M30" i="4"/>
  <c r="L30" i="4"/>
  <c r="I30" i="4"/>
  <c r="AD28" i="4"/>
  <c r="AC28" i="4"/>
  <c r="AB28" i="4"/>
  <c r="AA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P26" i="4"/>
  <c r="M26" i="4"/>
  <c r="L26" i="4"/>
  <c r="I26" i="4"/>
  <c r="P25" i="4"/>
  <c r="M25" i="4"/>
  <c r="L25" i="4"/>
  <c r="I25" i="4"/>
  <c r="P24" i="4"/>
  <c r="M24" i="4"/>
  <c r="L24" i="4"/>
  <c r="I24" i="4"/>
  <c r="P23" i="4"/>
  <c r="M23" i="4"/>
  <c r="L23" i="4"/>
  <c r="I23" i="4"/>
  <c r="P22" i="4"/>
  <c r="M22" i="4"/>
  <c r="L22" i="4"/>
  <c r="I22" i="4"/>
  <c r="P21" i="4"/>
  <c r="M21" i="4"/>
  <c r="L21" i="4"/>
  <c r="I21" i="4"/>
  <c r="AD19" i="4"/>
  <c r="AC19" i="4"/>
  <c r="AB19" i="4"/>
  <c r="AA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P17" i="4"/>
  <c r="M17" i="4"/>
  <c r="L17" i="4"/>
  <c r="I17" i="4"/>
  <c r="P16" i="4"/>
  <c r="M16" i="4"/>
  <c r="L16" i="4"/>
  <c r="I16" i="4"/>
  <c r="P15" i="4"/>
  <c r="M15" i="4"/>
  <c r="L15" i="4"/>
  <c r="I15" i="4"/>
  <c r="P14" i="4"/>
  <c r="M14" i="4"/>
  <c r="L14" i="4"/>
  <c r="I14" i="4"/>
  <c r="P13" i="4"/>
  <c r="M13" i="4"/>
  <c r="L13" i="4"/>
  <c r="I13" i="4"/>
  <c r="P12" i="4"/>
  <c r="M12" i="4"/>
  <c r="L12" i="4"/>
  <c r="I12" i="4"/>
  <c r="P11" i="4"/>
  <c r="M11" i="4"/>
  <c r="L11" i="4"/>
  <c r="I11" i="4"/>
  <c r="P10" i="4"/>
  <c r="M10" i="4"/>
  <c r="L10" i="4"/>
  <c r="I10" i="4"/>
  <c r="P9" i="4"/>
  <c r="M9" i="4"/>
  <c r="L9" i="4"/>
  <c r="I9" i="4"/>
  <c r="P8" i="4"/>
  <c r="M8" i="4"/>
  <c r="L8" i="4"/>
  <c r="I8" i="4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AB29" i="3"/>
  <c r="AA29" i="3"/>
  <c r="Z29" i="3"/>
  <c r="Y29" i="3"/>
  <c r="X29" i="3"/>
  <c r="W29" i="3"/>
  <c r="V29" i="3"/>
  <c r="U29" i="3"/>
  <c r="T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Q27" i="3"/>
  <c r="N27" i="3"/>
  <c r="M27" i="3"/>
  <c r="J27" i="3"/>
  <c r="Q25" i="3"/>
  <c r="N25" i="3"/>
  <c r="M25" i="3"/>
  <c r="J25" i="3"/>
  <c r="Q23" i="3"/>
  <c r="N23" i="3"/>
  <c r="M23" i="3"/>
  <c r="J23" i="3"/>
  <c r="Q22" i="3"/>
  <c r="N22" i="3"/>
  <c r="M22" i="3"/>
  <c r="J22" i="3"/>
  <c r="Q21" i="3"/>
  <c r="N21" i="3"/>
  <c r="M21" i="3"/>
  <c r="J21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AA18" i="3"/>
  <c r="Y18" i="3"/>
  <c r="W18" i="3"/>
  <c r="U18" i="3"/>
  <c r="S18" i="3"/>
  <c r="Q18" i="3"/>
  <c r="N18" i="3"/>
  <c r="M18" i="3"/>
  <c r="J18" i="3"/>
  <c r="S17" i="3"/>
  <c r="Q17" i="3"/>
  <c r="N17" i="3"/>
  <c r="M17" i="3"/>
  <c r="J17" i="3"/>
  <c r="Q16" i="3"/>
  <c r="N16" i="3"/>
  <c r="M16" i="3"/>
  <c r="J16" i="3"/>
  <c r="Q15" i="3"/>
  <c r="N15" i="3"/>
  <c r="M15" i="3"/>
  <c r="J15" i="3"/>
  <c r="AA14" i="3"/>
  <c r="Y14" i="3"/>
  <c r="W14" i="3"/>
  <c r="U14" i="3"/>
  <c r="S14" i="3"/>
  <c r="Q14" i="3"/>
  <c r="N14" i="3"/>
  <c r="M14" i="3"/>
  <c r="J14" i="3"/>
  <c r="AA13" i="3"/>
  <c r="Y13" i="3"/>
  <c r="W13" i="3"/>
  <c r="U13" i="3"/>
  <c r="S13" i="3"/>
  <c r="Q13" i="3"/>
  <c r="N13" i="3"/>
  <c r="M13" i="3"/>
  <c r="J13" i="3"/>
  <c r="AA12" i="3"/>
  <c r="Y12" i="3"/>
  <c r="W12" i="3"/>
  <c r="U12" i="3"/>
  <c r="S12" i="3"/>
  <c r="Q12" i="3"/>
  <c r="N12" i="3"/>
  <c r="M12" i="3"/>
  <c r="J12" i="3"/>
  <c r="AA11" i="3"/>
  <c r="Y11" i="3"/>
  <c r="W11" i="3"/>
  <c r="U11" i="3"/>
  <c r="S11" i="3"/>
  <c r="Q11" i="3"/>
  <c r="N11" i="3"/>
  <c r="M11" i="3"/>
  <c r="J11" i="3"/>
  <c r="AA10" i="3"/>
  <c r="Y10" i="3"/>
  <c r="W10" i="3"/>
  <c r="U10" i="3"/>
  <c r="S10" i="3"/>
  <c r="Q10" i="3"/>
  <c r="N10" i="3"/>
  <c r="M10" i="3"/>
  <c r="J10" i="3"/>
  <c r="AA9" i="3"/>
  <c r="Y9" i="3"/>
  <c r="W9" i="3"/>
  <c r="U9" i="3"/>
  <c r="S9" i="3"/>
  <c r="Q9" i="3"/>
  <c r="N9" i="3"/>
  <c r="M9" i="3"/>
  <c r="J9" i="3"/>
  <c r="S8" i="3"/>
  <c r="Q8" i="3"/>
  <c r="N8" i="3"/>
  <c r="M8" i="3"/>
  <c r="J8" i="3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O13" i="2"/>
  <c r="L13" i="2"/>
  <c r="H13" i="2"/>
  <c r="L12" i="2"/>
  <c r="Q10" i="2"/>
  <c r="O10" i="2"/>
  <c r="L10" i="2"/>
  <c r="H10" i="2"/>
  <c r="Q9" i="2"/>
  <c r="O9" i="2"/>
  <c r="L9" i="2"/>
  <c r="H9" i="2"/>
</calcChain>
</file>

<file path=xl/sharedStrings.xml><?xml version="1.0" encoding="utf-8"?>
<sst xmlns="http://schemas.openxmlformats.org/spreadsheetml/2006/main" count="822" uniqueCount="247">
  <si>
    <t>Format of Holding of Specified securities</t>
  </si>
  <si>
    <t>1.</t>
  </si>
  <si>
    <t>Name of Listed Entity:ABRAM FOOD LIMITED</t>
  </si>
  <si>
    <t>2.</t>
  </si>
  <si>
    <t xml:space="preserve">Scrip Code/Name of Scrip/Class of Security:544422,ABRFL,EQUITY SHARES  </t>
  </si>
  <si>
    <t>3.</t>
  </si>
  <si>
    <t>Share Holding Pattern Filed under: Reg. 31(1)(a)/Reg.31(1)(b)/Reg.31(1)(c)</t>
  </si>
  <si>
    <t>a. if under 31(1)(b) then indicate the report for quarter ending 31/03/2026</t>
  </si>
  <si>
    <t>b. if under 31(1)(c) then indicate date of allotment/extinguishment</t>
  </si>
  <si>
    <t>4.</t>
  </si>
  <si>
    <t>Declaration : The Listed entity is required to submit the following declaration to the extent of submission of information:</t>
  </si>
  <si>
    <t>Particulars</t>
  </si>
  <si>
    <t>YES*</t>
  </si>
  <si>
    <t>NO*</t>
  </si>
  <si>
    <t>a</t>
  </si>
  <si>
    <t>Whether the Listed Entity has issued any partly paid up shares</t>
  </si>
  <si>
    <t>b</t>
  </si>
  <si>
    <t>Whether the Listed Entity has issued any Convertible Securities or Warrants?</t>
  </si>
  <si>
    <t>c</t>
  </si>
  <si>
    <t>Whether the Listed Entity has any shares against which depository receipts are issued?</t>
  </si>
  <si>
    <t>d</t>
  </si>
  <si>
    <t>Whether the Listed Entity has any shares in locked-in?</t>
  </si>
  <si>
    <t>e</t>
  </si>
  <si>
    <t>Whether any shares held by promoters are pledge or otherwise encumbered?</t>
  </si>
  <si>
    <t>*if the Listed Entity selectes the option 'NO' for the questions above, the columns for the partly paid up shares, Outstanding Convertible</t>
  </si>
  <si>
    <t>Securities/Warrants,    depository    receipts,    locked-in     shares,   No of  shares  pledged  or  otherwise   encumbered  by  promoters,  as</t>
  </si>
  <si>
    <t>applicable,  shall  not  be  displayed  at  the time of dissemination on the Stock Exchange website. Also wherever there is 'No'  declared</t>
  </si>
  <si>
    <t>by  Listed  entity  in above  table the values will be considered as 'Zero' by default on submission of  the  format of  holding  of  specified</t>
  </si>
  <si>
    <t>securities.</t>
  </si>
  <si>
    <t>5</t>
  </si>
  <si>
    <t>The tabular format for disclosure of holding of specified securities is as follows:</t>
  </si>
  <si>
    <t xml:space="preserve">Category </t>
  </si>
  <si>
    <t>Table I - Summary Statement holding of specified securities</t>
  </si>
  <si>
    <t>Category of Shareholder</t>
  </si>
  <si>
    <t>No of Shareholders</t>
  </si>
  <si>
    <t>No of fully paid up equity shares held</t>
  </si>
  <si>
    <t>No of Partly paid-up equity shares held</t>
  </si>
  <si>
    <t>No of Shares Underlying Depository Receipts</t>
  </si>
  <si>
    <t>Total No of Shares Held (VII) = (IV)+(V)+(VI)</t>
  </si>
  <si>
    <t>Shareholding as a % of total no of shares (As a % of (A+B+C2))</t>
  </si>
  <si>
    <t>Number of Voting Rights held in each class of securities</t>
  </si>
  <si>
    <t>No of Shares Underlying Outstanding converttible securities (Including Warrants, ESOP etc. )</t>
  </si>
  <si>
    <t>Total No of shares on fully diluted basis (including warrants, ESOP, Convertible Securities etc.) (XI)=(VII+X)</t>
  </si>
  <si>
    <t>Shareholding as a % assuming full conversion of convertible Securities (as a percentage of diluted share capital)</t>
  </si>
  <si>
    <t>Number of Locked in Shares</t>
  </si>
  <si>
    <t>Number of Shares pledged</t>
  </si>
  <si>
    <t>Non-Disposal Undertaking</t>
  </si>
  <si>
    <t>Other encumbrances, if any</t>
  </si>
  <si>
    <t>Total Numberof Sharesencumbered(XVII) =(XIV+XV+XVI)</t>
  </si>
  <si>
    <t>Number of equity shares held in dematerialized form</t>
  </si>
  <si>
    <t>No of Voting Rights</t>
  </si>
  <si>
    <t>Total as a % of (A+B+C)</t>
  </si>
  <si>
    <t>No.</t>
  </si>
  <si>
    <t>As a % of total Shares held</t>
  </si>
  <si>
    <t>Class X</t>
  </si>
  <si>
    <t>Class Y</t>
  </si>
  <si>
    <t>Total</t>
  </si>
  <si>
    <t>(I)</t>
  </si>
  <si>
    <t>(II)</t>
  </si>
  <si>
    <t>(III)</t>
  </si>
  <si>
    <t>(IV)</t>
  </si>
  <si>
    <t>(V)</t>
  </si>
  <si>
    <t>(VI)</t>
  </si>
  <si>
    <t>(VII)</t>
  </si>
  <si>
    <t>(VIII)</t>
  </si>
  <si>
    <t>(IX)</t>
  </si>
  <si>
    <t>(X)</t>
  </si>
  <si>
    <t>(XI)</t>
  </si>
  <si>
    <t>(XII)</t>
  </si>
  <si>
    <t>(XIII)</t>
  </si>
  <si>
    <t>(XIV)</t>
  </si>
  <si>
    <t>(XV)</t>
  </si>
  <si>
    <t>(XVI)</t>
  </si>
  <si>
    <t>(XVII)</t>
  </si>
  <si>
    <t>(XVIII)</t>
  </si>
  <si>
    <t>(A)</t>
  </si>
  <si>
    <t>Promoter &amp; Promoter Group</t>
  </si>
  <si>
    <t>(B)</t>
  </si>
  <si>
    <t>Public</t>
  </si>
  <si>
    <t>NA</t>
  </si>
  <si>
    <t>(C)</t>
  </si>
  <si>
    <t>Non Promoter-Non Public</t>
  </si>
  <si>
    <t>(C1)</t>
  </si>
  <si>
    <t>Shares underlying DRs</t>
  </si>
  <si>
    <t>(C2)</t>
  </si>
  <si>
    <t>Shares held by Employes Trusts</t>
  </si>
  <si>
    <t>Total:</t>
  </si>
  <si>
    <t>Table II - Statement showing shareholding pattern of the Promoter and Promoter Group</t>
  </si>
  <si>
    <t>Category &amp; Name of the Shareholder</t>
  </si>
  <si>
    <t>Entity type Promoter or Promoter group (Promoter group would exclude promoters)</t>
  </si>
  <si>
    <t>PAN</t>
  </si>
  <si>
    <t>Total No of Shares Held (IV+V+VI)</t>
  </si>
  <si>
    <t>Shareholding as a % of total no of shares (calculated as per SCRR, 1957 (VIII) As a % of (A+B+C2</t>
  </si>
  <si>
    <t>No of Shares Underlying Outstanding converttible securities (Including Warrants, ESOP etc.)</t>
  </si>
  <si>
    <t>Total No of shares on fully diluted basis (including warrants, ESOP, Convertible Securities etc.) (XII)=(VIII+XI)</t>
  </si>
  <si>
    <t>Shareholding as a % assuming full conversion of convertible Securities (as a percentage of diluted share capital) (VII)+(X) As a % of (A+B+C2)</t>
  </si>
  <si>
    <t xml:space="preserve">Number of Shares pledged </t>
  </si>
  <si>
    <t>Other encumbrances,if any</t>
  </si>
  <si>
    <t>Total Number of Shares encumbered (XVIII) = (XV+XVI+XVII)</t>
  </si>
  <si>
    <t>(XIX)</t>
  </si>
  <si>
    <t>(1)</t>
  </si>
  <si>
    <t>Indian</t>
  </si>
  <si>
    <t>(a)</t>
  </si>
  <si>
    <t>Individuals/Hindu undivided Family</t>
  </si>
  <si>
    <t xml:space="preserve">BRIJ BHUSHAN HUF .                                                                                                                                    </t>
  </si>
  <si>
    <t xml:space="preserve">AABHB3532R                    </t>
  </si>
  <si>
    <t xml:space="preserve">ARPIT GUPTA HUF .                                                                                                                                     </t>
  </si>
  <si>
    <t xml:space="preserve">AAJHA8974N                    </t>
  </si>
  <si>
    <t xml:space="preserve">BRIJ BHUSHAN                                                                                                                                          </t>
  </si>
  <si>
    <t xml:space="preserve">ABLPB7070R                    </t>
  </si>
  <si>
    <t xml:space="preserve">REETA GUPTA                                                                                                                                           </t>
  </si>
  <si>
    <t xml:space="preserve">ABPPG3277P                    </t>
  </si>
  <si>
    <t xml:space="preserve">ARPIT GUPTA                                                                                                                                           </t>
  </si>
  <si>
    <t xml:space="preserve">AEQPG5171A                    </t>
  </si>
  <si>
    <t xml:space="preserve">MONA SINGHAL                                                                                                                                          </t>
  </si>
  <si>
    <t xml:space="preserve">AKAPG5167G                    </t>
  </si>
  <si>
    <t>(b)</t>
  </si>
  <si>
    <t>Central Government/State Government(s)</t>
  </si>
  <si>
    <t>(c)</t>
  </si>
  <si>
    <t>Financial Institutions/Banks</t>
  </si>
  <si>
    <t>(d)</t>
  </si>
  <si>
    <t>Any Other</t>
  </si>
  <si>
    <t xml:space="preserve">AVIANSH LOGISTICS PRIVATE LIMITED                                                                                                                     </t>
  </si>
  <si>
    <t xml:space="preserve">AAOCS6075N                    </t>
  </si>
  <si>
    <t>Sub-Total (A)(1)</t>
  </si>
  <si>
    <t>(2)</t>
  </si>
  <si>
    <t>Foreign</t>
  </si>
  <si>
    <t>Individuals (Non-Resident Individuals/Foreign Individuals</t>
  </si>
  <si>
    <t>Government</t>
  </si>
  <si>
    <t>Institutions</t>
  </si>
  <si>
    <t>Foreign Portfolio Investor</t>
  </si>
  <si>
    <t>(e)</t>
  </si>
  <si>
    <t xml:space="preserve">Any Other </t>
  </si>
  <si>
    <t>Sub-Total (A)(2)</t>
  </si>
  <si>
    <t>Total Shareholding of Promoter and Promoter Group (A)=(A)(1)+(A)(2)</t>
  </si>
  <si>
    <t>Table III - Statement showing shareholding pattern of the Public shareholder</t>
  </si>
  <si>
    <t>Shareholding as a % of total no of shares (A+B+C2)</t>
  </si>
  <si>
    <t xml:space="preserve">Non-Disposal Undertaking) </t>
  </si>
  <si>
    <t xml:space="preserve">Otherencumbrances,if any </t>
  </si>
  <si>
    <t>Total Number of Shares encumbered (XVII) = (XIV+XV+XVI)</t>
  </si>
  <si>
    <t>Sub-categorization of shares</t>
  </si>
  <si>
    <t>Shareholding (No. of shares) under</t>
  </si>
  <si>
    <t>Sub_x0002_category (i)</t>
  </si>
  <si>
    <t>Sub_x0002_category (ii)</t>
  </si>
  <si>
    <t>Sub_x0002_category (iii)</t>
  </si>
  <si>
    <t>Institutions (Domestic)</t>
  </si>
  <si>
    <t>Mutual Funds</t>
  </si>
  <si>
    <t>Venture Capital Funds</t>
  </si>
  <si>
    <t>Alternate Investment Funds</t>
  </si>
  <si>
    <t>Banks</t>
  </si>
  <si>
    <t>Insurance Companies</t>
  </si>
  <si>
    <t>(f)</t>
  </si>
  <si>
    <t>Provident Funds/Pension Funds</t>
  </si>
  <si>
    <t>(g)</t>
  </si>
  <si>
    <t>Asset Reconstruction Companies</t>
  </si>
  <si>
    <t>(h)</t>
  </si>
  <si>
    <t>Soveregin Wealth Funds</t>
  </si>
  <si>
    <t>(i)</t>
  </si>
  <si>
    <t>NBFC Registered with RBI</t>
  </si>
  <si>
    <t>(j)</t>
  </si>
  <si>
    <t>Other Financial Insutitions</t>
  </si>
  <si>
    <t>(k)</t>
  </si>
  <si>
    <t>Sub Total (B)(1)</t>
  </si>
  <si>
    <t>Institutions (Foreign)</t>
  </si>
  <si>
    <t>Foreign Direct Investment</t>
  </si>
  <si>
    <t>Foreign Venture Capital</t>
  </si>
  <si>
    <t>Sovereign Wealth Funds</t>
  </si>
  <si>
    <t>Foreign Portfolio Investors Category I</t>
  </si>
  <si>
    <t>Foreign Portfolio Investors Category II</t>
  </si>
  <si>
    <t>Overseas Depositories (holding DRs) (balancing figure)</t>
  </si>
  <si>
    <t>Sub Total (B)(2)</t>
  </si>
  <si>
    <t>(3)</t>
  </si>
  <si>
    <t>Central Government/State Government(s)/President of India</t>
  </si>
  <si>
    <t>Central Government / President of India</t>
  </si>
  <si>
    <t>State Government / Governor</t>
  </si>
  <si>
    <t>Shareholding by Companies or Bodies Corporate where Central / State Government is a promoter</t>
  </si>
  <si>
    <t>Sub Total (B)(3)</t>
  </si>
  <si>
    <t>(4)</t>
  </si>
  <si>
    <t>Non-Institutions</t>
  </si>
  <si>
    <t>Associate companies / Subsidiaries</t>
  </si>
  <si>
    <t>Directors and their relatives (excluding independent directors and nominee directors)</t>
  </si>
  <si>
    <t>Key Managerial Personnel</t>
  </si>
  <si>
    <t>Relatives of promoters (other than ‘immediate relatives’ of promoters disclosed under ‘Promoter and Promoter Group’ category)</t>
  </si>
  <si>
    <t>Trusts where any person belonging to 'Promoter and Promoter Group' category is 'trustee', 'beneficiary', or 'author of the trust'</t>
  </si>
  <si>
    <t>Investor Education and Protection Fund (IEPF)</t>
  </si>
  <si>
    <t>Resident Individuals holding nominal share capital up to Rs. 2 lakhs</t>
  </si>
  <si>
    <t>Resident Individuals holding nominal share capital in excess of Rs. 2 lakhs</t>
  </si>
  <si>
    <t>Non Resident Indians (NRIs)</t>
  </si>
  <si>
    <t>Foreign Nationals</t>
  </si>
  <si>
    <t>Foreign Companies)</t>
  </si>
  <si>
    <t>(l)</t>
  </si>
  <si>
    <t>Bodies Corporate</t>
  </si>
  <si>
    <t xml:space="preserve">LKP FINANCE LIMITED                                                                                                                                   </t>
  </si>
  <si>
    <t xml:space="preserve">AAACL2401P                    </t>
  </si>
  <si>
    <t xml:space="preserve">GIRIRAJ STOCK BROKING PRIVATE LIMITED                                                                                                                 </t>
  </si>
  <si>
    <t xml:space="preserve">AACCG7581R                    </t>
  </si>
  <si>
    <t xml:space="preserve">M/S EASTEND INFRASTRUCTURE PRIVATE LIMITED                                                                                                            </t>
  </si>
  <si>
    <t xml:space="preserve">AAECK8451A                    </t>
  </si>
  <si>
    <t xml:space="preserve">PCJ HOLDINGS PRIVATE LIMITED                                                                                                                          </t>
  </si>
  <si>
    <t xml:space="preserve">AAFCA8433M                    </t>
  </si>
  <si>
    <t xml:space="preserve">NIVESH CONSULTANCY PRIVATE LIMITED                                                                                                                    </t>
  </si>
  <si>
    <t xml:space="preserve">AAGCP0631H                    </t>
  </si>
  <si>
    <t>(m)</t>
  </si>
  <si>
    <t xml:space="preserve">H U F                                             </t>
  </si>
  <si>
    <t>Sub Total (B)(4)</t>
  </si>
  <si>
    <t>Total Public Shareholding (B) = (B)(1)+(B)(2)+(B)(3)+(B)(4)</t>
  </si>
  <si>
    <t>Table IV - Statement showing shareholding pattern of the Non Promoter - Non Public Shareholder</t>
  </si>
  <si>
    <t>Total No of shares on fully diluted basis (including warrants, ESOP, Convertible Securities etc.)(XI)=(VII+X)</t>
  </si>
  <si>
    <t>Non-DisposalUndertaking</t>
  </si>
  <si>
    <t>Otherencumbrances,if any</t>
  </si>
  <si>
    <t xml:space="preserve">Total Numberof Sharesencumbered(XVII) =(XIV+XV+XVI)	</t>
  </si>
  <si>
    <t>Custodian/DR Holder</t>
  </si>
  <si>
    <t>Employee Benefit Trust (under SEBI(Share based Employee Benefit) Regulations 2014)</t>
  </si>
  <si>
    <t>Total Non-Promoter-Non Public Shareholding (C) = (C)(1)+(C)(2)</t>
  </si>
  <si>
    <t>Details of the shareholders acting as persons in Concert including their Shareholding:</t>
  </si>
  <si>
    <t>Name of Shareholder</t>
  </si>
  <si>
    <t>Name of PAC</t>
  </si>
  <si>
    <t>No of shares</t>
  </si>
  <si>
    <t>Holding%</t>
  </si>
  <si>
    <t>Details of Shares which remain unclaimed may be given hear along with details such as number of shareholders, outstanding shares held in demat/unclaimed suspense account</t>
  </si>
  <si>
    <t>Table V - Statement showing details of Significant Beneficial Owners (SBOs)</t>
  </si>
  <si>
    <t>Sno</t>
  </si>
  <si>
    <t>Details of the significant beneficial owner</t>
  </si>
  <si>
    <t xml:space="preserve">Details of the registered owner </t>
  </si>
  <si>
    <t>Particulars of the shares in which significant beneficial interest is held by the beneficial owner</t>
  </si>
  <si>
    <t>Date of creation/acquisition of significant beneficial interest</t>
  </si>
  <si>
    <t xml:space="preserve"> </t>
  </si>
  <si>
    <t>I</t>
  </si>
  <si>
    <t>II</t>
  </si>
  <si>
    <t>III</t>
  </si>
  <si>
    <t>IV</t>
  </si>
  <si>
    <t>Sr No</t>
  </si>
  <si>
    <t>Name</t>
  </si>
  <si>
    <t>Nationality</t>
  </si>
  <si>
    <t>Number of Shares</t>
  </si>
  <si>
    <t xml:space="preserve">Shareholding as a % of total no of shares (Calculated as per SCRR 1957) As a % of (A+B+C2) </t>
  </si>
  <si>
    <t xml:space="preserve">  NA  </t>
  </si>
  <si>
    <t>Table VI - Statement showing foreign ownership limits</t>
  </si>
  <si>
    <t>Board approved limits</t>
  </si>
  <si>
    <t>Limits utilized</t>
  </si>
  <si>
    <t>Date</t>
  </si>
  <si>
    <t>As on shareholding date</t>
  </si>
  <si>
    <t xml:space="preserve">          </t>
  </si>
  <si>
    <t>As on the end of previous 1st quarter</t>
  </si>
  <si>
    <t>As on the end of previous 2nd quarter</t>
  </si>
  <si>
    <t>As on the end of previous 3rd quarter</t>
  </si>
  <si>
    <t>As on the end of previous 4th 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</si>
</sst>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0" fillId="0" borderId="1" xfId="0" applyBorder="1"/>
    <xf numFmtId="0" fontId="0" fillId="0" borderId="1" xfId="0" quotePrefix="1" applyBorder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1" fillId="0" borderId="1" xfId="0" applyNumberFormat="1" applyFont="1" applyBorder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5EBE2-80A3-4E4D-9D49-34E235CB9697}">
  <dimension ref="A1:D25"/>
  <sheetViews>
    <sheetView tabSelected="1" workbookViewId="0">
      <selection activeCell="F11" sqref="F11"/>
    </sheetView>
  </sheetViews>
  <sheetFormatPr defaultRowHeight="15" x14ac:dyDescent="0.25"/>
  <cols>
    <col min="1" max="1" width="10.7109375" customWidth="1"/>
    <col min="2" max="2" width="110.7109375" customWidth="1"/>
    <col min="3" max="4" width="10.7109375" customWidth="1"/>
  </cols>
  <sheetData>
    <row r="1" spans="1:4" x14ac:dyDescent="0.25">
      <c r="A1" s="2" t="s">
        <v>0</v>
      </c>
      <c r="B1" s="2"/>
      <c r="C1" s="2"/>
      <c r="D1" s="2"/>
    </row>
    <row r="3" spans="1:4" x14ac:dyDescent="0.25">
      <c r="A3" s="3" t="s">
        <v>1</v>
      </c>
      <c r="B3" t="s">
        <v>2</v>
      </c>
    </row>
    <row r="4" spans="1:4" x14ac:dyDescent="0.25">
      <c r="A4" s="3" t="s">
        <v>3</v>
      </c>
      <c r="B4" t="s">
        <v>4</v>
      </c>
    </row>
    <row r="5" spans="1:4" x14ac:dyDescent="0.25">
      <c r="A5" s="3" t="s">
        <v>5</v>
      </c>
      <c r="B5" t="s">
        <v>6</v>
      </c>
    </row>
    <row r="6" spans="1:4" x14ac:dyDescent="0.25">
      <c r="B6" t="s">
        <v>7</v>
      </c>
    </row>
    <row r="7" spans="1:4" x14ac:dyDescent="0.25">
      <c r="B7" t="s">
        <v>8</v>
      </c>
    </row>
    <row r="8" spans="1:4" x14ac:dyDescent="0.25">
      <c r="A8" s="3" t="s">
        <v>9</v>
      </c>
      <c r="B8" t="s">
        <v>10</v>
      </c>
    </row>
    <row r="9" spans="1:4" x14ac:dyDescent="0.25">
      <c r="A9" s="4"/>
      <c r="B9" s="4" t="s">
        <v>11</v>
      </c>
      <c r="C9" s="4" t="s">
        <v>12</v>
      </c>
      <c r="D9" s="4" t="s">
        <v>13</v>
      </c>
    </row>
    <row r="10" spans="1:4" x14ac:dyDescent="0.25">
      <c r="A10" s="5" t="s">
        <v>14</v>
      </c>
      <c r="B10" s="4" t="s">
        <v>15</v>
      </c>
      <c r="C10" s="4"/>
      <c r="D10" s="4"/>
    </row>
    <row r="11" spans="1:4" x14ac:dyDescent="0.25">
      <c r="A11" s="5" t="s">
        <v>16</v>
      </c>
      <c r="B11" s="4" t="s">
        <v>17</v>
      </c>
      <c r="C11" s="4"/>
      <c r="D11" s="4"/>
    </row>
    <row r="12" spans="1:4" x14ac:dyDescent="0.25">
      <c r="A12" s="5" t="s">
        <v>18</v>
      </c>
      <c r="B12" s="4" t="s">
        <v>19</v>
      </c>
      <c r="C12" s="4"/>
      <c r="D12" s="4"/>
    </row>
    <row r="13" spans="1:4" x14ac:dyDescent="0.25">
      <c r="A13" s="5" t="s">
        <v>20</v>
      </c>
      <c r="B13" s="4" t="s">
        <v>21</v>
      </c>
      <c r="C13" s="4" t="s">
        <v>12</v>
      </c>
      <c r="D13" s="4"/>
    </row>
    <row r="14" spans="1:4" x14ac:dyDescent="0.25">
      <c r="A14" s="5" t="s">
        <v>22</v>
      </c>
      <c r="B14" s="4" t="s">
        <v>23</v>
      </c>
      <c r="C14" s="4"/>
      <c r="D14" s="4"/>
    </row>
    <row r="17" spans="1:2" x14ac:dyDescent="0.25">
      <c r="B17" t="s">
        <v>24</v>
      </c>
    </row>
    <row r="18" spans="1:2" x14ac:dyDescent="0.25">
      <c r="B18" t="s">
        <v>25</v>
      </c>
    </row>
    <row r="19" spans="1:2" x14ac:dyDescent="0.25">
      <c r="B19" t="s">
        <v>26</v>
      </c>
    </row>
    <row r="20" spans="1:2" x14ac:dyDescent="0.25">
      <c r="B20" t="s">
        <v>27</v>
      </c>
    </row>
    <row r="21" spans="1:2" x14ac:dyDescent="0.25">
      <c r="B21" t="s">
        <v>28</v>
      </c>
    </row>
    <row r="24" spans="1:2" x14ac:dyDescent="0.25">
      <c r="A24" s="3" t="s">
        <v>29</v>
      </c>
      <c r="B24" t="s">
        <v>30</v>
      </c>
    </row>
    <row r="25" spans="1:2" s="6" customFormat="1" x14ac:dyDescent="0.25"/>
  </sheetData>
  <mergeCells count="1">
    <mergeCell ref="A1:D1"/>
  </mergeCells>
  <pageMargins left="1.3888888888888888E-2" right="0.20833333333333334" top="0.83333333333333337" bottom="0.41666666666666669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E97A2-AEFE-46B5-B741-C1F8CC8B5E71}">
  <dimension ref="A1:Z15"/>
  <sheetViews>
    <sheetView topLeftCell="A4" workbookViewId="0">
      <selection activeCell="D18" sqref="D18"/>
    </sheetView>
  </sheetViews>
  <sheetFormatPr defaultRowHeight="15" x14ac:dyDescent="0.25"/>
  <cols>
    <col min="1" max="1" width="10.7109375" customWidth="1"/>
    <col min="2" max="2" width="45.7109375" customWidth="1"/>
    <col min="3" max="3" width="12.7109375" customWidth="1"/>
    <col min="4" max="8" width="16.7109375" customWidth="1"/>
    <col min="9" max="13" width="12.7109375" customWidth="1"/>
    <col min="14" max="15" width="20.7109375" customWidth="1"/>
    <col min="16" max="25" width="12.7109375" customWidth="1"/>
    <col min="26" max="26" width="16.7109375" customWidth="1"/>
  </cols>
  <sheetData>
    <row r="1" spans="1:26" x14ac:dyDescent="0.25">
      <c r="A1" s="1"/>
      <c r="B1" s="1"/>
      <c r="C1" s="1"/>
      <c r="D1" s="1"/>
    </row>
    <row r="2" spans="1:26" s="7" customFormat="1" ht="15.75" x14ac:dyDescent="0.25">
      <c r="A2" s="7" t="s">
        <v>32</v>
      </c>
    </row>
    <row r="4" spans="1:26" s="6" customFormat="1" ht="75" customHeight="1" x14ac:dyDescent="0.25">
      <c r="A4" s="9" t="s">
        <v>31</v>
      </c>
      <c r="B4" s="10" t="s">
        <v>33</v>
      </c>
      <c r="C4" s="9" t="s">
        <v>34</v>
      </c>
      <c r="D4" s="9" t="s">
        <v>35</v>
      </c>
      <c r="E4" s="9" t="s">
        <v>36</v>
      </c>
      <c r="F4" s="9" t="s">
        <v>37</v>
      </c>
      <c r="G4" s="9" t="s">
        <v>38</v>
      </c>
      <c r="H4" s="9" t="s">
        <v>39</v>
      </c>
      <c r="I4" s="11" t="s">
        <v>40</v>
      </c>
      <c r="J4" s="11"/>
      <c r="K4" s="11"/>
      <c r="L4" s="11"/>
      <c r="M4" s="9" t="s">
        <v>41</v>
      </c>
      <c r="N4" s="9" t="s">
        <v>42</v>
      </c>
      <c r="O4" s="9" t="s">
        <v>43</v>
      </c>
      <c r="P4" s="12" t="s">
        <v>44</v>
      </c>
      <c r="Q4" s="12"/>
      <c r="R4" s="12" t="s">
        <v>45</v>
      </c>
      <c r="S4" s="12"/>
      <c r="T4" s="11" t="s">
        <v>46</v>
      </c>
      <c r="U4" s="11"/>
      <c r="V4" s="11" t="s">
        <v>47</v>
      </c>
      <c r="W4" s="11"/>
      <c r="X4" s="11" t="s">
        <v>48</v>
      </c>
      <c r="Y4" s="11"/>
      <c r="Z4" s="9" t="s">
        <v>49</v>
      </c>
    </row>
    <row r="5" spans="1:26" s="6" customFormat="1" ht="30" customHeight="1" x14ac:dyDescent="0.25">
      <c r="A5" s="13"/>
      <c r="B5" s="13"/>
      <c r="C5" s="13"/>
      <c r="D5" s="13"/>
      <c r="E5" s="13"/>
      <c r="F5" s="13"/>
      <c r="G5" s="13"/>
      <c r="H5" s="13"/>
      <c r="I5" s="14" t="s">
        <v>50</v>
      </c>
      <c r="J5" s="14"/>
      <c r="K5" s="14"/>
      <c r="L5" s="9" t="s">
        <v>51</v>
      </c>
      <c r="M5" s="13"/>
      <c r="N5" s="13"/>
      <c r="O5" s="10"/>
      <c r="P5" s="9" t="s">
        <v>52</v>
      </c>
      <c r="Q5" s="9" t="s">
        <v>53</v>
      </c>
      <c r="R5" s="9" t="s">
        <v>52</v>
      </c>
      <c r="S5" s="15" t="s">
        <v>53</v>
      </c>
      <c r="T5" s="15" t="s">
        <v>52</v>
      </c>
      <c r="U5" s="15" t="s">
        <v>53</v>
      </c>
      <c r="V5" s="15" t="s">
        <v>52</v>
      </c>
      <c r="W5" s="15" t="s">
        <v>53</v>
      </c>
      <c r="X5" s="15" t="s">
        <v>52</v>
      </c>
      <c r="Y5" s="15" t="s">
        <v>53</v>
      </c>
      <c r="Z5" s="13"/>
    </row>
    <row r="6" spans="1:26" s="6" customFormat="1" x14ac:dyDescent="0.25">
      <c r="A6" s="13"/>
      <c r="B6" s="13"/>
      <c r="C6" s="13"/>
      <c r="D6" s="13"/>
      <c r="E6" s="13"/>
      <c r="F6" s="13"/>
      <c r="G6" s="13"/>
      <c r="H6" s="13"/>
      <c r="I6" s="9" t="s">
        <v>54</v>
      </c>
      <c r="J6" s="9" t="s">
        <v>55</v>
      </c>
      <c r="K6" s="9" t="s">
        <v>56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x14ac:dyDescent="0.25">
      <c r="A7" s="16" t="s">
        <v>57</v>
      </c>
      <c r="B7" s="16" t="s">
        <v>58</v>
      </c>
      <c r="C7" s="16" t="s">
        <v>59</v>
      </c>
      <c r="D7" s="16" t="s">
        <v>60</v>
      </c>
      <c r="E7" s="16" t="s">
        <v>61</v>
      </c>
      <c r="F7" s="16" t="s">
        <v>62</v>
      </c>
      <c r="G7" s="16" t="s">
        <v>63</v>
      </c>
      <c r="H7" s="16" t="s">
        <v>64</v>
      </c>
      <c r="I7" s="17" t="s">
        <v>65</v>
      </c>
      <c r="J7" s="17"/>
      <c r="K7" s="17"/>
      <c r="L7" s="17"/>
      <c r="M7" s="16" t="s">
        <v>66</v>
      </c>
      <c r="N7" s="16" t="s">
        <v>67</v>
      </c>
      <c r="O7" s="16" t="s">
        <v>68</v>
      </c>
      <c r="P7" s="17" t="s">
        <v>69</v>
      </c>
      <c r="Q7" s="17"/>
      <c r="R7" s="17" t="s">
        <v>70</v>
      </c>
      <c r="S7" s="17"/>
      <c r="T7" s="17" t="s">
        <v>71</v>
      </c>
      <c r="U7" s="17"/>
      <c r="V7" s="17" t="s">
        <v>72</v>
      </c>
      <c r="W7" s="17"/>
      <c r="X7" s="17" t="s">
        <v>73</v>
      </c>
      <c r="Y7" s="17"/>
      <c r="Z7" s="16" t="s">
        <v>74</v>
      </c>
    </row>
    <row r="8" spans="1:26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x14ac:dyDescent="0.25">
      <c r="A9" s="4" t="s">
        <v>75</v>
      </c>
      <c r="B9" s="4" t="s">
        <v>76</v>
      </c>
      <c r="C9" s="4">
        <v>7</v>
      </c>
      <c r="D9" s="4">
        <v>3470400</v>
      </c>
      <c r="E9" s="4">
        <v>0</v>
      </c>
      <c r="F9" s="4">
        <v>0</v>
      </c>
      <c r="G9" s="4">
        <v>3470400</v>
      </c>
      <c r="H9" s="18">
        <f>SUM(G9/5154000*100)</f>
        <v>67.334109429569267</v>
      </c>
      <c r="I9" s="4">
        <v>3470400</v>
      </c>
      <c r="J9" s="4">
        <v>0</v>
      </c>
      <c r="K9" s="4">
        <v>3470400</v>
      </c>
      <c r="L9" s="18">
        <f>SUM(K9/5154000*100)</f>
        <v>67.334109429569267</v>
      </c>
      <c r="M9" s="4">
        <v>0</v>
      </c>
      <c r="N9" s="4">
        <v>3470400</v>
      </c>
      <c r="O9" s="18">
        <f>SUM((G9+M9)/5154000*100)</f>
        <v>67.334109429569267</v>
      </c>
      <c r="P9" s="4">
        <v>3470400</v>
      </c>
      <c r="Q9" s="18">
        <f>SUM(P9/3470400*100)</f>
        <v>100</v>
      </c>
      <c r="R9" s="4">
        <v>0</v>
      </c>
      <c r="S9" s="18">
        <v>0</v>
      </c>
      <c r="T9" s="4">
        <v>0</v>
      </c>
      <c r="U9" s="18">
        <v>0</v>
      </c>
      <c r="V9" s="4">
        <v>0</v>
      </c>
      <c r="W9" s="18">
        <v>0</v>
      </c>
      <c r="X9" s="4">
        <v>0</v>
      </c>
      <c r="Y9" s="18">
        <v>0</v>
      </c>
      <c r="Z9" s="4">
        <v>3470400</v>
      </c>
    </row>
    <row r="10" spans="1:26" x14ac:dyDescent="0.25">
      <c r="A10" s="4" t="s">
        <v>77</v>
      </c>
      <c r="B10" s="4" t="s">
        <v>78</v>
      </c>
      <c r="C10" s="4">
        <v>276</v>
      </c>
      <c r="D10" s="4">
        <v>1683600</v>
      </c>
      <c r="E10" s="4">
        <v>0</v>
      </c>
      <c r="F10" s="4">
        <v>0</v>
      </c>
      <c r="G10" s="4">
        <v>1683600</v>
      </c>
      <c r="H10" s="18">
        <f>SUM(G10/5154000*100)</f>
        <v>32.665890570430733</v>
      </c>
      <c r="I10" s="4">
        <v>1683600</v>
      </c>
      <c r="J10" s="4">
        <v>0</v>
      </c>
      <c r="K10" s="4">
        <v>1683600</v>
      </c>
      <c r="L10" s="18">
        <f>SUM(K10/5154000*100)</f>
        <v>32.665890570430733</v>
      </c>
      <c r="M10" s="4">
        <v>0</v>
      </c>
      <c r="N10" s="4">
        <v>1683600</v>
      </c>
      <c r="O10" s="18">
        <f>SUM((G10+M10)/5154000*100)</f>
        <v>32.665890570430733</v>
      </c>
      <c r="P10" s="4">
        <v>255600</v>
      </c>
      <c r="Q10" s="18">
        <f>SUM(P10/1683600*100)</f>
        <v>15.181753385602281</v>
      </c>
      <c r="R10" s="4" t="s">
        <v>79</v>
      </c>
      <c r="S10" s="4" t="s">
        <v>79</v>
      </c>
      <c r="T10" s="4" t="s">
        <v>79</v>
      </c>
      <c r="U10" s="4" t="s">
        <v>79</v>
      </c>
      <c r="V10" s="4" t="s">
        <v>79</v>
      </c>
      <c r="W10" s="4" t="s">
        <v>79</v>
      </c>
      <c r="X10" s="4" t="s">
        <v>79</v>
      </c>
      <c r="Y10" s="4" t="s">
        <v>79</v>
      </c>
      <c r="Z10" s="4">
        <v>1683600</v>
      </c>
    </row>
    <row r="11" spans="1:26" x14ac:dyDescent="0.25">
      <c r="A11" s="4" t="s">
        <v>80</v>
      </c>
      <c r="B11" s="4" t="s">
        <v>81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x14ac:dyDescent="0.25">
      <c r="A12" s="4" t="s">
        <v>82</v>
      </c>
      <c r="B12" s="4" t="s">
        <v>83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 t="s">
        <v>79</v>
      </c>
      <c r="I12" s="4">
        <v>0</v>
      </c>
      <c r="J12" s="4">
        <v>0</v>
      </c>
      <c r="K12" s="4">
        <v>0</v>
      </c>
      <c r="L12" s="18">
        <f>SUM(K12/5154000*100)</f>
        <v>0</v>
      </c>
      <c r="M12" s="4">
        <v>0</v>
      </c>
      <c r="N12" s="4">
        <v>0</v>
      </c>
      <c r="O12" s="4" t="s">
        <v>79</v>
      </c>
      <c r="P12" s="4">
        <v>0</v>
      </c>
      <c r="Q12" s="18">
        <v>0</v>
      </c>
      <c r="R12" s="4" t="s">
        <v>79</v>
      </c>
      <c r="S12" s="4" t="s">
        <v>79</v>
      </c>
      <c r="T12" s="4" t="s">
        <v>79</v>
      </c>
      <c r="U12" s="4" t="s">
        <v>79</v>
      </c>
      <c r="V12" s="4" t="s">
        <v>79</v>
      </c>
      <c r="W12" s="4" t="s">
        <v>79</v>
      </c>
      <c r="X12" s="4" t="s">
        <v>79</v>
      </c>
      <c r="Y12" s="4" t="s">
        <v>79</v>
      </c>
      <c r="Z12" s="4">
        <v>0</v>
      </c>
    </row>
    <row r="13" spans="1:26" x14ac:dyDescent="0.25">
      <c r="A13" s="4" t="s">
        <v>84</v>
      </c>
      <c r="B13" s="4" t="s">
        <v>85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8">
        <f>SUM(G13/5154000*100)</f>
        <v>0</v>
      </c>
      <c r="I13" s="4">
        <v>0</v>
      </c>
      <c r="J13" s="4">
        <v>0</v>
      </c>
      <c r="K13" s="4">
        <v>0</v>
      </c>
      <c r="L13" s="18">
        <f>SUM(K13/5154000*100)</f>
        <v>0</v>
      </c>
      <c r="M13" s="4">
        <v>0</v>
      </c>
      <c r="N13" s="4">
        <v>0</v>
      </c>
      <c r="O13" s="18">
        <f>SUM((G13+M13)/5154000*100)</f>
        <v>0</v>
      </c>
      <c r="P13" s="4">
        <v>0</v>
      </c>
      <c r="Q13" s="18">
        <v>0</v>
      </c>
      <c r="R13" s="4" t="s">
        <v>79</v>
      </c>
      <c r="S13" s="4" t="s">
        <v>79</v>
      </c>
      <c r="T13" s="4" t="s">
        <v>79</v>
      </c>
      <c r="U13" s="4" t="s">
        <v>79</v>
      </c>
      <c r="V13" s="4" t="s">
        <v>79</v>
      </c>
      <c r="W13" s="4" t="s">
        <v>79</v>
      </c>
      <c r="X13" s="4" t="s">
        <v>79</v>
      </c>
      <c r="Y13" s="4" t="s">
        <v>79</v>
      </c>
      <c r="Z13" s="4">
        <v>0</v>
      </c>
    </row>
    <row r="14" spans="1:26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s="6" customFormat="1" x14ac:dyDescent="0.25">
      <c r="A15" s="13"/>
      <c r="B15" s="13" t="s">
        <v>86</v>
      </c>
      <c r="C15" s="13">
        <f>SUM(C9:C13)</f>
        <v>283</v>
      </c>
      <c r="D15" s="13">
        <f>SUM(D9:D13)</f>
        <v>5154000</v>
      </c>
      <c r="E15" s="13">
        <f>SUM(E9:E13)</f>
        <v>0</v>
      </c>
      <c r="F15" s="13">
        <f>SUM(F9:F13)</f>
        <v>0</v>
      </c>
      <c r="G15" s="13">
        <f>SUM(G9:G13)</f>
        <v>5154000</v>
      </c>
      <c r="H15" s="19">
        <f>SUM(H9:H13)</f>
        <v>100</v>
      </c>
      <c r="I15" s="13">
        <f>SUM(I9:I13)</f>
        <v>5154000</v>
      </c>
      <c r="J15" s="13">
        <f>SUM(J9:J13)</f>
        <v>0</v>
      </c>
      <c r="K15" s="13">
        <f>SUM(K9:K13)</f>
        <v>5154000</v>
      </c>
      <c r="L15" s="19">
        <f>SUM(L9:L13)</f>
        <v>100</v>
      </c>
      <c r="M15" s="13">
        <f>SUM(M9:M13)</f>
        <v>0</v>
      </c>
      <c r="N15" s="13">
        <f>SUM(N9:N13)</f>
        <v>5154000</v>
      </c>
      <c r="O15" s="19">
        <f>SUM(O9:O13)</f>
        <v>100</v>
      </c>
      <c r="P15" s="13">
        <f>SUM(P9:P13)</f>
        <v>3726000</v>
      </c>
      <c r="Q15" s="19">
        <f>SUM(P15/G15*100)</f>
        <v>72.293364377182769</v>
      </c>
      <c r="R15" s="13">
        <f>SUM(R9:R13)</f>
        <v>0</v>
      </c>
      <c r="S15" s="19">
        <f>SUM(S9:S13)</f>
        <v>0</v>
      </c>
      <c r="T15" s="13">
        <f>SUM(T9:T13)</f>
        <v>0</v>
      </c>
      <c r="U15" s="19">
        <f>SUM(U9:U13)</f>
        <v>0</v>
      </c>
      <c r="V15" s="13">
        <f>SUM(V9:V13)</f>
        <v>0</v>
      </c>
      <c r="W15" s="19">
        <f>SUM(W9:W13)</f>
        <v>0</v>
      </c>
      <c r="X15" s="13">
        <f>SUM(X9:X13)</f>
        <v>0</v>
      </c>
      <c r="Y15" s="19">
        <f>SUM(Y9:Y13)</f>
        <v>0</v>
      </c>
      <c r="Z15" s="13">
        <f>SUM(Z9:Z13)</f>
        <v>5154000</v>
      </c>
    </row>
  </sheetData>
  <mergeCells count="14">
    <mergeCell ref="X4:Y4"/>
    <mergeCell ref="I5:K5"/>
    <mergeCell ref="I7:L7"/>
    <mergeCell ref="P7:Q7"/>
    <mergeCell ref="R7:S7"/>
    <mergeCell ref="T7:U7"/>
    <mergeCell ref="V7:W7"/>
    <mergeCell ref="X7:Y7"/>
    <mergeCell ref="A1:D1"/>
    <mergeCell ref="I4:L4"/>
    <mergeCell ref="P4:Q4"/>
    <mergeCell ref="R4:S4"/>
    <mergeCell ref="T4:U4"/>
    <mergeCell ref="V4:W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CD5EA-4766-41F6-A1BB-55FCCCF83D65}">
  <dimension ref="A1:AB30"/>
  <sheetViews>
    <sheetView topLeftCell="A4" workbookViewId="0">
      <selection activeCell="A3" sqref="A3:AB30"/>
    </sheetView>
  </sheetViews>
  <sheetFormatPr defaultRowHeight="15" x14ac:dyDescent="0.25"/>
  <cols>
    <col min="1" max="1" width="10.7109375" customWidth="1"/>
    <col min="2" max="2" width="45.7109375" customWidth="1"/>
    <col min="3" max="3" width="12.7109375" customWidth="1"/>
    <col min="4" max="8" width="16.7109375" customWidth="1"/>
    <col min="9" max="13" width="12.7109375" customWidth="1"/>
    <col min="14" max="15" width="20.7109375" customWidth="1"/>
    <col min="16" max="18" width="12.7109375" customWidth="1"/>
    <col min="19" max="20" width="16.7109375" customWidth="1"/>
  </cols>
  <sheetData>
    <row r="1" spans="1:28" s="7" customFormat="1" ht="15.75" x14ac:dyDescent="0.25">
      <c r="A1" s="7" t="s">
        <v>87</v>
      </c>
    </row>
    <row r="3" spans="1:28" s="6" customFormat="1" ht="165" x14ac:dyDescent="0.25">
      <c r="A3" s="9" t="s">
        <v>31</v>
      </c>
      <c r="B3" s="9" t="s">
        <v>88</v>
      </c>
      <c r="C3" s="9" t="s">
        <v>89</v>
      </c>
      <c r="D3" s="9" t="s">
        <v>90</v>
      </c>
      <c r="E3" s="9" t="s">
        <v>34</v>
      </c>
      <c r="F3" s="9" t="s">
        <v>35</v>
      </c>
      <c r="G3" s="9" t="s">
        <v>36</v>
      </c>
      <c r="H3" s="9" t="s">
        <v>37</v>
      </c>
      <c r="I3" s="9" t="s">
        <v>91</v>
      </c>
      <c r="J3" s="15" t="s">
        <v>92</v>
      </c>
      <c r="K3" s="11" t="s">
        <v>40</v>
      </c>
      <c r="L3" s="11"/>
      <c r="M3" s="11"/>
      <c r="N3" s="11"/>
      <c r="O3" s="9" t="s">
        <v>93</v>
      </c>
      <c r="P3" s="15" t="s">
        <v>94</v>
      </c>
      <c r="Q3" s="10" t="s">
        <v>95</v>
      </c>
      <c r="R3" s="11" t="s">
        <v>44</v>
      </c>
      <c r="S3" s="11"/>
      <c r="T3" s="11" t="s">
        <v>96</v>
      </c>
      <c r="U3" s="11"/>
      <c r="V3" s="11" t="s">
        <v>46</v>
      </c>
      <c r="W3" s="11"/>
      <c r="X3" s="11" t="s">
        <v>97</v>
      </c>
      <c r="Y3" s="11"/>
      <c r="Z3" s="11" t="s">
        <v>98</v>
      </c>
      <c r="AA3" s="11"/>
      <c r="AB3" s="9" t="s">
        <v>49</v>
      </c>
    </row>
    <row r="4" spans="1:28" s="6" customFormat="1" ht="30" customHeight="1" x14ac:dyDescent="0.25">
      <c r="A4" s="13"/>
      <c r="B4" s="13"/>
      <c r="C4" s="13"/>
      <c r="D4" s="13"/>
      <c r="E4" s="13"/>
      <c r="F4" s="13"/>
      <c r="G4" s="13"/>
      <c r="H4" s="13"/>
      <c r="I4" s="13"/>
      <c r="J4" s="20"/>
      <c r="K4" s="12" t="s">
        <v>50</v>
      </c>
      <c r="L4" s="12"/>
      <c r="M4" s="12"/>
      <c r="N4" s="15" t="s">
        <v>51</v>
      </c>
      <c r="O4" s="13"/>
      <c r="P4" s="10"/>
      <c r="Q4" s="10"/>
      <c r="R4" s="9" t="s">
        <v>52</v>
      </c>
      <c r="S4" s="9" t="s">
        <v>53</v>
      </c>
      <c r="T4" s="15" t="s">
        <v>52</v>
      </c>
      <c r="U4" s="15" t="s">
        <v>53</v>
      </c>
      <c r="V4" s="15" t="s">
        <v>52</v>
      </c>
      <c r="W4" s="15" t="s">
        <v>53</v>
      </c>
      <c r="X4" s="15" t="s">
        <v>52</v>
      </c>
      <c r="Y4" s="15" t="s">
        <v>53</v>
      </c>
      <c r="Z4" s="15" t="s">
        <v>52</v>
      </c>
      <c r="AA4" s="15" t="s">
        <v>53</v>
      </c>
      <c r="AB4" s="13"/>
    </row>
    <row r="5" spans="1:28" s="6" customForma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9" t="s">
        <v>54</v>
      </c>
      <c r="L5" s="9" t="s">
        <v>55</v>
      </c>
      <c r="M5" s="9" t="s">
        <v>56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 s="6" customFormat="1" x14ac:dyDescent="0.25">
      <c r="A6" s="21"/>
      <c r="B6" s="21" t="s">
        <v>57</v>
      </c>
      <c r="C6" s="21" t="s">
        <v>58</v>
      </c>
      <c r="D6" s="21" t="s">
        <v>59</v>
      </c>
      <c r="E6" s="21" t="s">
        <v>60</v>
      </c>
      <c r="F6" s="21" t="s">
        <v>61</v>
      </c>
      <c r="G6" s="21" t="s">
        <v>62</v>
      </c>
      <c r="H6" s="21" t="s">
        <v>63</v>
      </c>
      <c r="I6" s="21" t="s">
        <v>64</v>
      </c>
      <c r="J6" s="21" t="s">
        <v>65</v>
      </c>
      <c r="K6" s="22" t="s">
        <v>66</v>
      </c>
      <c r="L6" s="22"/>
      <c r="M6" s="22"/>
      <c r="N6" s="22"/>
      <c r="O6" s="21" t="s">
        <v>67</v>
      </c>
      <c r="P6" s="21" t="s">
        <v>68</v>
      </c>
      <c r="Q6" s="21" t="s">
        <v>69</v>
      </c>
      <c r="R6" s="22" t="s">
        <v>70</v>
      </c>
      <c r="S6" s="22"/>
      <c r="T6" s="22" t="s">
        <v>71</v>
      </c>
      <c r="U6" s="22"/>
      <c r="V6" s="22" t="s">
        <v>72</v>
      </c>
      <c r="W6" s="22"/>
      <c r="X6" s="22" t="s">
        <v>73</v>
      </c>
      <c r="Y6" s="22"/>
      <c r="Z6" s="22" t="s">
        <v>74</v>
      </c>
      <c r="AA6" s="22"/>
      <c r="AB6" s="13" t="s">
        <v>99</v>
      </c>
    </row>
    <row r="7" spans="1:28" x14ac:dyDescent="0.25">
      <c r="A7" s="5" t="s">
        <v>100</v>
      </c>
      <c r="B7" s="4" t="s">
        <v>101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x14ac:dyDescent="0.25">
      <c r="A8" s="4" t="s">
        <v>102</v>
      </c>
      <c r="B8" s="4" t="s">
        <v>103</v>
      </c>
      <c r="C8" s="4"/>
      <c r="D8" s="4"/>
      <c r="E8" s="4">
        <v>6</v>
      </c>
      <c r="F8" s="4">
        <v>3340488</v>
      </c>
      <c r="G8" s="4">
        <v>0</v>
      </c>
      <c r="H8" s="4">
        <v>0</v>
      </c>
      <c r="I8" s="4">
        <v>3340488</v>
      </c>
      <c r="J8" s="18">
        <f>SUM(I8/5154000*100)</f>
        <v>64.813504074505232</v>
      </c>
      <c r="K8" s="4">
        <v>3340488</v>
      </c>
      <c r="L8" s="4">
        <v>0</v>
      </c>
      <c r="M8" s="4">
        <f>+K8+L8</f>
        <v>3340488</v>
      </c>
      <c r="N8" s="18">
        <f>SUM(M8/5154000*100)</f>
        <v>64.813504074505232</v>
      </c>
      <c r="O8" s="4">
        <v>0</v>
      </c>
      <c r="P8" s="4">
        <v>3340488</v>
      </c>
      <c r="Q8" s="18">
        <f>SUM((I8+O8)/5154000*100)</f>
        <v>64.813504074505232</v>
      </c>
      <c r="R8" s="4">
        <v>3340488</v>
      </c>
      <c r="S8" s="18">
        <f>SUM(R8/P8*100)</f>
        <v>100</v>
      </c>
      <c r="T8" s="4">
        <v>0</v>
      </c>
      <c r="U8" s="18">
        <v>0</v>
      </c>
      <c r="V8" s="4">
        <v>0</v>
      </c>
      <c r="W8" s="18">
        <v>0</v>
      </c>
      <c r="X8" s="4">
        <v>0</v>
      </c>
      <c r="Y8" s="18">
        <v>0</v>
      </c>
      <c r="Z8" s="4">
        <v>0</v>
      </c>
      <c r="AA8" s="18">
        <v>0</v>
      </c>
      <c r="AB8" s="4">
        <v>3340488</v>
      </c>
    </row>
    <row r="9" spans="1:28" x14ac:dyDescent="0.25">
      <c r="A9" s="4"/>
      <c r="B9" s="4" t="s">
        <v>104</v>
      </c>
      <c r="C9" s="4"/>
      <c r="D9" s="4" t="s">
        <v>105</v>
      </c>
      <c r="E9" s="4">
        <v>1</v>
      </c>
      <c r="F9" s="4">
        <v>144</v>
      </c>
      <c r="G9" s="4">
        <v>0</v>
      </c>
      <c r="H9" s="4">
        <v>0</v>
      </c>
      <c r="I9" s="4">
        <v>144</v>
      </c>
      <c r="J9" s="18">
        <f>SUM(I9/5154000*100)</f>
        <v>2.7939464493597207E-3</v>
      </c>
      <c r="K9" s="4">
        <v>144</v>
      </c>
      <c r="L9" s="4">
        <v>0</v>
      </c>
      <c r="M9" s="4">
        <f>+K9+L9</f>
        <v>144</v>
      </c>
      <c r="N9" s="18">
        <f>SUM(M9/5154000*100)</f>
        <v>2.7939464493597207E-3</v>
      </c>
      <c r="O9" s="4">
        <v>0</v>
      </c>
      <c r="P9" s="4">
        <v>144</v>
      </c>
      <c r="Q9" s="18">
        <f>SUM((I9+O9)/5154000*100)</f>
        <v>2.7939464493597207E-3</v>
      </c>
      <c r="R9" s="4">
        <v>144</v>
      </c>
      <c r="S9" s="18">
        <f>SUM(R9/P9*100)</f>
        <v>100</v>
      </c>
      <c r="T9" s="4">
        <v>0</v>
      </c>
      <c r="U9" s="18">
        <f>SUM(T9/P9*100)</f>
        <v>0</v>
      </c>
      <c r="V9" s="4">
        <v>0</v>
      </c>
      <c r="W9" s="18">
        <f>SUM(V9/P9*100)</f>
        <v>0</v>
      </c>
      <c r="X9" s="4">
        <v>0</v>
      </c>
      <c r="Y9" s="18">
        <f>SUM(X9/P9*100)</f>
        <v>0</v>
      </c>
      <c r="Z9" s="4">
        <v>0</v>
      </c>
      <c r="AA9" s="18">
        <f>SUM(Z9/P9*100)</f>
        <v>0</v>
      </c>
      <c r="AB9" s="4">
        <v>144</v>
      </c>
    </row>
    <row r="10" spans="1:28" x14ac:dyDescent="0.25">
      <c r="A10" s="4"/>
      <c r="B10" s="4" t="s">
        <v>106</v>
      </c>
      <c r="C10" s="4"/>
      <c r="D10" s="4" t="s">
        <v>107</v>
      </c>
      <c r="E10" s="4">
        <v>1</v>
      </c>
      <c r="F10" s="4">
        <v>144</v>
      </c>
      <c r="G10" s="4">
        <v>0</v>
      </c>
      <c r="H10" s="4">
        <v>0</v>
      </c>
      <c r="I10" s="4">
        <v>144</v>
      </c>
      <c r="J10" s="18">
        <f>SUM(I10/5154000*100)</f>
        <v>2.7939464493597207E-3</v>
      </c>
      <c r="K10" s="4">
        <v>144</v>
      </c>
      <c r="L10" s="4">
        <v>0</v>
      </c>
      <c r="M10" s="4">
        <f>+K10+L10</f>
        <v>144</v>
      </c>
      <c r="N10" s="18">
        <f>SUM(M10/5154000*100)</f>
        <v>2.7939464493597207E-3</v>
      </c>
      <c r="O10" s="4">
        <v>0</v>
      </c>
      <c r="P10" s="4">
        <v>144</v>
      </c>
      <c r="Q10" s="18">
        <f>SUM((I10+O10)/5154000*100)</f>
        <v>2.7939464493597207E-3</v>
      </c>
      <c r="R10" s="4">
        <v>144</v>
      </c>
      <c r="S10" s="18">
        <f>SUM(R10/P10*100)</f>
        <v>100</v>
      </c>
      <c r="T10" s="4">
        <v>0</v>
      </c>
      <c r="U10" s="18">
        <f>SUM(T10/P10*100)</f>
        <v>0</v>
      </c>
      <c r="V10" s="4">
        <v>0</v>
      </c>
      <c r="W10" s="18">
        <f>SUM(V10/P10*100)</f>
        <v>0</v>
      </c>
      <c r="X10" s="4">
        <v>0</v>
      </c>
      <c r="Y10" s="18">
        <f>SUM(X10/P10*100)</f>
        <v>0</v>
      </c>
      <c r="Z10" s="4">
        <v>0</v>
      </c>
      <c r="AA10" s="18">
        <f>SUM(Z10/P10*100)</f>
        <v>0</v>
      </c>
      <c r="AB10" s="4">
        <v>144</v>
      </c>
    </row>
    <row r="11" spans="1:28" x14ac:dyDescent="0.25">
      <c r="A11" s="4"/>
      <c r="B11" s="4" t="s">
        <v>108</v>
      </c>
      <c r="C11" s="4"/>
      <c r="D11" s="4" t="s">
        <v>109</v>
      </c>
      <c r="E11" s="4">
        <v>1</v>
      </c>
      <c r="F11" s="4">
        <v>577860</v>
      </c>
      <c r="G11" s="4">
        <v>0</v>
      </c>
      <c r="H11" s="4">
        <v>0</v>
      </c>
      <c r="I11" s="4">
        <v>577860</v>
      </c>
      <c r="J11" s="18">
        <f>SUM(I11/5154000*100)</f>
        <v>11.211874272409778</v>
      </c>
      <c r="K11" s="4">
        <v>577860</v>
      </c>
      <c r="L11" s="4">
        <v>0</v>
      </c>
      <c r="M11" s="4">
        <f>+K11+L11</f>
        <v>577860</v>
      </c>
      <c r="N11" s="18">
        <f>SUM(M11/5154000*100)</f>
        <v>11.211874272409778</v>
      </c>
      <c r="O11" s="4">
        <v>0</v>
      </c>
      <c r="P11" s="4">
        <v>577860</v>
      </c>
      <c r="Q11" s="18">
        <f>SUM((I11+O11)/5154000*100)</f>
        <v>11.211874272409778</v>
      </c>
      <c r="R11" s="4">
        <v>577860</v>
      </c>
      <c r="S11" s="18">
        <f>SUM(R11/P11*100)</f>
        <v>100</v>
      </c>
      <c r="T11" s="4">
        <v>0</v>
      </c>
      <c r="U11" s="18">
        <f>SUM(T11/P11*100)</f>
        <v>0</v>
      </c>
      <c r="V11" s="4">
        <v>0</v>
      </c>
      <c r="W11" s="18">
        <f>SUM(V11/P11*100)</f>
        <v>0</v>
      </c>
      <c r="X11" s="4">
        <v>0</v>
      </c>
      <c r="Y11" s="18">
        <f>SUM(X11/P11*100)</f>
        <v>0</v>
      </c>
      <c r="Z11" s="4">
        <v>0</v>
      </c>
      <c r="AA11" s="18">
        <f>SUM(Z11/P11*100)</f>
        <v>0</v>
      </c>
      <c r="AB11" s="4">
        <v>577860</v>
      </c>
    </row>
    <row r="12" spans="1:28" x14ac:dyDescent="0.25">
      <c r="A12" s="4"/>
      <c r="B12" s="4" t="s">
        <v>110</v>
      </c>
      <c r="C12" s="4"/>
      <c r="D12" s="4" t="s">
        <v>111</v>
      </c>
      <c r="E12" s="4">
        <v>1</v>
      </c>
      <c r="F12" s="4">
        <v>128712</v>
      </c>
      <c r="G12" s="4">
        <v>0</v>
      </c>
      <c r="H12" s="4">
        <v>0</v>
      </c>
      <c r="I12" s="4">
        <v>128712</v>
      </c>
      <c r="J12" s="18">
        <f>SUM(I12/5154000*100)</f>
        <v>2.4973224679860304</v>
      </c>
      <c r="K12" s="4">
        <v>128712</v>
      </c>
      <c r="L12" s="4">
        <v>0</v>
      </c>
      <c r="M12" s="4">
        <f>+K12+L12</f>
        <v>128712</v>
      </c>
      <c r="N12" s="18">
        <f>SUM(M12/5154000*100)</f>
        <v>2.4973224679860304</v>
      </c>
      <c r="O12" s="4">
        <v>0</v>
      </c>
      <c r="P12" s="4">
        <v>128712</v>
      </c>
      <c r="Q12" s="18">
        <f>SUM((I12+O12)/5154000*100)</f>
        <v>2.4973224679860304</v>
      </c>
      <c r="R12" s="4">
        <v>128712</v>
      </c>
      <c r="S12" s="18">
        <f>SUM(R12/P12*100)</f>
        <v>100</v>
      </c>
      <c r="T12" s="4">
        <v>0</v>
      </c>
      <c r="U12" s="18">
        <f>SUM(T12/P12*100)</f>
        <v>0</v>
      </c>
      <c r="V12" s="4">
        <v>0</v>
      </c>
      <c r="W12" s="18">
        <f>SUM(V12/P12*100)</f>
        <v>0</v>
      </c>
      <c r="X12" s="4">
        <v>0</v>
      </c>
      <c r="Y12" s="18">
        <f>SUM(X12/P12*100)</f>
        <v>0</v>
      </c>
      <c r="Z12" s="4">
        <v>0</v>
      </c>
      <c r="AA12" s="18">
        <f>SUM(Z12/P12*100)</f>
        <v>0</v>
      </c>
      <c r="AB12" s="4">
        <v>128712</v>
      </c>
    </row>
    <row r="13" spans="1:28" x14ac:dyDescent="0.25">
      <c r="A13" s="4"/>
      <c r="B13" s="4" t="s">
        <v>112</v>
      </c>
      <c r="C13" s="4"/>
      <c r="D13" s="4" t="s">
        <v>113</v>
      </c>
      <c r="E13" s="4">
        <v>1</v>
      </c>
      <c r="F13" s="4">
        <v>754428</v>
      </c>
      <c r="G13" s="4">
        <v>0</v>
      </c>
      <c r="H13" s="4">
        <v>0</v>
      </c>
      <c r="I13" s="4">
        <v>754428</v>
      </c>
      <c r="J13" s="18">
        <f>SUM(I13/5154000*100)</f>
        <v>14.637718277066355</v>
      </c>
      <c r="K13" s="4">
        <v>754428</v>
      </c>
      <c r="L13" s="4">
        <v>0</v>
      </c>
      <c r="M13" s="4">
        <f>+K13+L13</f>
        <v>754428</v>
      </c>
      <c r="N13" s="18">
        <f>SUM(M13/5154000*100)</f>
        <v>14.637718277066355</v>
      </c>
      <c r="O13" s="4">
        <v>0</v>
      </c>
      <c r="P13" s="4">
        <v>754428</v>
      </c>
      <c r="Q13" s="18">
        <f>SUM((I13+O13)/5154000*100)</f>
        <v>14.637718277066355</v>
      </c>
      <c r="R13" s="4">
        <v>754428</v>
      </c>
      <c r="S13" s="18">
        <f>SUM(R13/P13*100)</f>
        <v>100</v>
      </c>
      <c r="T13" s="4">
        <v>0</v>
      </c>
      <c r="U13" s="18">
        <f>SUM(T13/P13*100)</f>
        <v>0</v>
      </c>
      <c r="V13" s="4">
        <v>0</v>
      </c>
      <c r="W13" s="18">
        <f>SUM(V13/P13*100)</f>
        <v>0</v>
      </c>
      <c r="X13" s="4">
        <v>0</v>
      </c>
      <c r="Y13" s="18">
        <f>SUM(X13/P13*100)</f>
        <v>0</v>
      </c>
      <c r="Z13" s="4">
        <v>0</v>
      </c>
      <c r="AA13" s="18">
        <f>SUM(Z13/P13*100)</f>
        <v>0</v>
      </c>
      <c r="AB13" s="4">
        <v>754428</v>
      </c>
    </row>
    <row r="14" spans="1:28" x14ac:dyDescent="0.25">
      <c r="A14" s="4"/>
      <c r="B14" s="4" t="s">
        <v>114</v>
      </c>
      <c r="C14" s="4"/>
      <c r="D14" s="4" t="s">
        <v>115</v>
      </c>
      <c r="E14" s="4">
        <v>1</v>
      </c>
      <c r="F14" s="4">
        <v>1879200</v>
      </c>
      <c r="G14" s="4">
        <v>0</v>
      </c>
      <c r="H14" s="4">
        <v>0</v>
      </c>
      <c r="I14" s="4">
        <v>1879200</v>
      </c>
      <c r="J14" s="18">
        <f>SUM(I14/5154000*100)</f>
        <v>36.461001164144349</v>
      </c>
      <c r="K14" s="4">
        <v>1879200</v>
      </c>
      <c r="L14" s="4">
        <v>0</v>
      </c>
      <c r="M14" s="4">
        <f>+K14+L14</f>
        <v>1879200</v>
      </c>
      <c r="N14" s="18">
        <f>SUM(M14/5154000*100)</f>
        <v>36.461001164144349</v>
      </c>
      <c r="O14" s="4">
        <v>0</v>
      </c>
      <c r="P14" s="4">
        <v>1879200</v>
      </c>
      <c r="Q14" s="18">
        <f>SUM((I14+O14)/5154000*100)</f>
        <v>36.461001164144349</v>
      </c>
      <c r="R14" s="4">
        <v>1879200</v>
      </c>
      <c r="S14" s="18">
        <f>SUM(R14/P14*100)</f>
        <v>100</v>
      </c>
      <c r="T14" s="4">
        <v>0</v>
      </c>
      <c r="U14" s="18">
        <f>SUM(T14/P14*100)</f>
        <v>0</v>
      </c>
      <c r="V14" s="4">
        <v>0</v>
      </c>
      <c r="W14" s="18">
        <f>SUM(V14/P14*100)</f>
        <v>0</v>
      </c>
      <c r="X14" s="4">
        <v>0</v>
      </c>
      <c r="Y14" s="18">
        <f>SUM(X14/P14*100)</f>
        <v>0</v>
      </c>
      <c r="Z14" s="4">
        <v>0</v>
      </c>
      <c r="AA14" s="18">
        <f>SUM(Z14/P14*100)</f>
        <v>0</v>
      </c>
      <c r="AB14" s="4">
        <v>1879200</v>
      </c>
    </row>
    <row r="15" spans="1:28" x14ac:dyDescent="0.25">
      <c r="A15" s="4" t="s">
        <v>116</v>
      </c>
      <c r="B15" s="4" t="s">
        <v>117</v>
      </c>
      <c r="C15" s="4"/>
      <c r="D15" s="4"/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18">
        <f>SUM(I15/5154000*100)</f>
        <v>0</v>
      </c>
      <c r="K15" s="4">
        <v>0</v>
      </c>
      <c r="L15" s="4">
        <v>0</v>
      </c>
      <c r="M15" s="4">
        <f>+K15+L15</f>
        <v>0</v>
      </c>
      <c r="N15" s="18">
        <f>SUM(M15/5154000*100)</f>
        <v>0</v>
      </c>
      <c r="O15" s="4">
        <v>0</v>
      </c>
      <c r="P15" s="4">
        <v>0</v>
      </c>
      <c r="Q15" s="18">
        <f>SUM((I15+O15)/5154000*100)</f>
        <v>0</v>
      </c>
      <c r="R15" s="4">
        <v>0</v>
      </c>
      <c r="S15" s="18">
        <v>0</v>
      </c>
      <c r="T15" s="4">
        <v>0</v>
      </c>
      <c r="U15" s="18">
        <v>0</v>
      </c>
      <c r="V15" s="4">
        <v>0</v>
      </c>
      <c r="W15" s="18">
        <v>0</v>
      </c>
      <c r="X15" s="4">
        <v>0</v>
      </c>
      <c r="Y15" s="18">
        <v>0</v>
      </c>
      <c r="Z15" s="4">
        <v>0</v>
      </c>
      <c r="AA15" s="18">
        <v>0</v>
      </c>
      <c r="AB15" s="4">
        <v>0</v>
      </c>
    </row>
    <row r="16" spans="1:28" x14ac:dyDescent="0.25">
      <c r="A16" s="4" t="s">
        <v>118</v>
      </c>
      <c r="B16" s="4" t="s">
        <v>119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8">
        <f>SUM(I16/5154000*100)</f>
        <v>0</v>
      </c>
      <c r="K16" s="4">
        <v>0</v>
      </c>
      <c r="L16" s="4">
        <v>0</v>
      </c>
      <c r="M16" s="4">
        <f>+K16+L16</f>
        <v>0</v>
      </c>
      <c r="N16" s="18">
        <f>SUM(M16/5154000*100)</f>
        <v>0</v>
      </c>
      <c r="O16" s="4">
        <v>0</v>
      </c>
      <c r="P16" s="4">
        <v>0</v>
      </c>
      <c r="Q16" s="18">
        <f>SUM((I16+O16)/5154000*100)</f>
        <v>0</v>
      </c>
      <c r="R16" s="4">
        <v>0</v>
      </c>
      <c r="S16" s="18">
        <v>0</v>
      </c>
      <c r="T16" s="4">
        <v>0</v>
      </c>
      <c r="U16" s="18">
        <v>0</v>
      </c>
      <c r="V16" s="4">
        <v>0</v>
      </c>
      <c r="W16" s="18">
        <v>0</v>
      </c>
      <c r="X16" s="4">
        <v>0</v>
      </c>
      <c r="Y16" s="18">
        <v>0</v>
      </c>
      <c r="Z16" s="4">
        <v>0</v>
      </c>
      <c r="AA16" s="18">
        <v>0</v>
      </c>
      <c r="AB16" s="4">
        <v>0</v>
      </c>
    </row>
    <row r="17" spans="1:28" x14ac:dyDescent="0.25">
      <c r="A17" s="4" t="s">
        <v>120</v>
      </c>
      <c r="B17" s="4" t="s">
        <v>121</v>
      </c>
      <c r="C17" s="4"/>
      <c r="D17" s="4"/>
      <c r="E17" s="4">
        <v>1</v>
      </c>
      <c r="F17" s="4">
        <v>129912</v>
      </c>
      <c r="G17" s="4">
        <v>0</v>
      </c>
      <c r="H17" s="4">
        <v>0</v>
      </c>
      <c r="I17" s="4">
        <v>129912</v>
      </c>
      <c r="J17" s="18">
        <f>SUM(I17/5154000*100)</f>
        <v>2.5206053550640277</v>
      </c>
      <c r="K17" s="4">
        <v>129912</v>
      </c>
      <c r="L17" s="4">
        <v>0</v>
      </c>
      <c r="M17" s="4">
        <f>+K17+L17</f>
        <v>129912</v>
      </c>
      <c r="N17" s="18">
        <f>SUM(M17/5154000*100)</f>
        <v>2.5206053550640277</v>
      </c>
      <c r="O17" s="4">
        <v>0</v>
      </c>
      <c r="P17" s="4">
        <v>129912</v>
      </c>
      <c r="Q17" s="18">
        <f>SUM((I17+O17)/5154000*100)</f>
        <v>2.5206053550640277</v>
      </c>
      <c r="R17" s="4">
        <v>129912</v>
      </c>
      <c r="S17" s="18">
        <f>SUM(R17/P17*100)</f>
        <v>100</v>
      </c>
      <c r="T17" s="4">
        <v>0</v>
      </c>
      <c r="U17" s="18">
        <v>0</v>
      </c>
      <c r="V17" s="4">
        <v>0</v>
      </c>
      <c r="W17" s="18">
        <v>0</v>
      </c>
      <c r="X17" s="4">
        <v>0</v>
      </c>
      <c r="Y17" s="18">
        <v>0</v>
      </c>
      <c r="Z17" s="4">
        <v>0</v>
      </c>
      <c r="AA17" s="18">
        <v>0</v>
      </c>
      <c r="AB17" s="4">
        <v>129912</v>
      </c>
    </row>
    <row r="18" spans="1:28" x14ac:dyDescent="0.25">
      <c r="A18" s="4"/>
      <c r="B18" s="4" t="s">
        <v>122</v>
      </c>
      <c r="C18" s="4"/>
      <c r="D18" s="4" t="s">
        <v>123</v>
      </c>
      <c r="E18" s="4">
        <v>1</v>
      </c>
      <c r="F18" s="4">
        <v>129912</v>
      </c>
      <c r="G18" s="4">
        <v>0</v>
      </c>
      <c r="H18" s="4">
        <v>0</v>
      </c>
      <c r="I18" s="4">
        <v>129912</v>
      </c>
      <c r="J18" s="18">
        <f>SUM(I18/5154000*100)</f>
        <v>2.5206053550640277</v>
      </c>
      <c r="K18" s="4">
        <v>129912</v>
      </c>
      <c r="L18" s="4">
        <v>0</v>
      </c>
      <c r="M18" s="4">
        <f>+K18+L18</f>
        <v>129912</v>
      </c>
      <c r="N18" s="18">
        <f>SUM(M18/5154000*100)</f>
        <v>2.5206053550640277</v>
      </c>
      <c r="O18" s="4">
        <v>0</v>
      </c>
      <c r="P18" s="4">
        <v>129912</v>
      </c>
      <c r="Q18" s="18">
        <f>SUM((I18+O18)/5154000*100)</f>
        <v>2.5206053550640277</v>
      </c>
      <c r="R18" s="4">
        <v>129912</v>
      </c>
      <c r="S18" s="18">
        <f>SUM(R18/P18*100)</f>
        <v>100</v>
      </c>
      <c r="T18" s="4">
        <v>0</v>
      </c>
      <c r="U18" s="18">
        <f>SUM(T18/P18*100)</f>
        <v>0</v>
      </c>
      <c r="V18" s="4">
        <v>0</v>
      </c>
      <c r="W18" s="18">
        <f>SUM(V18/P18*100)</f>
        <v>0</v>
      </c>
      <c r="X18" s="4">
        <v>0</v>
      </c>
      <c r="Y18" s="18">
        <f>SUM(X18/P18*100)</f>
        <v>0</v>
      </c>
      <c r="Z18" s="4">
        <v>0</v>
      </c>
      <c r="AA18" s="18">
        <f>SUM(Z18/P18*100)</f>
        <v>0</v>
      </c>
      <c r="AB18" s="4">
        <v>129912</v>
      </c>
    </row>
    <row r="19" spans="1:28" s="6" customFormat="1" x14ac:dyDescent="0.25">
      <c r="A19" s="13"/>
      <c r="B19" s="13" t="s">
        <v>124</v>
      </c>
      <c r="C19" s="13"/>
      <c r="D19" s="13"/>
      <c r="E19" s="13">
        <f>+E8+E15+E16+E17</f>
        <v>7</v>
      </c>
      <c r="F19" s="13">
        <f>+F8+F15+F16+F17</f>
        <v>3470400</v>
      </c>
      <c r="G19" s="13">
        <f>+G8+G15+G16+G17</f>
        <v>0</v>
      </c>
      <c r="H19" s="13">
        <f>+H8+H15+H16+H17</f>
        <v>0</v>
      </c>
      <c r="I19" s="13">
        <f>+I8+I15+I16+I17</f>
        <v>3470400</v>
      </c>
      <c r="J19" s="19">
        <f>+J8+J15+J16+J17</f>
        <v>67.334109429569253</v>
      </c>
      <c r="K19" s="13">
        <f>+K8+K15+K16+K17</f>
        <v>3470400</v>
      </c>
      <c r="L19" s="13">
        <f>+L8+L15+L16+L17</f>
        <v>0</v>
      </c>
      <c r="M19" s="13">
        <f>+M8+M15+M16+M17</f>
        <v>3470400</v>
      </c>
      <c r="N19" s="19">
        <f>+N8+N15+N16+N17</f>
        <v>67.334109429569253</v>
      </c>
      <c r="O19" s="13">
        <f>+O8+O15+O16+O17</f>
        <v>0</v>
      </c>
      <c r="P19" s="13">
        <f>+P8+P15+P16+P17</f>
        <v>3470400</v>
      </c>
      <c r="Q19" s="19">
        <f>+Q8+Q15+Q16+Q17</f>
        <v>67.334109429569253</v>
      </c>
      <c r="R19" s="13">
        <f>+R8+R15+R16+R17</f>
        <v>3470400</v>
      </c>
      <c r="S19" s="19">
        <f>SUM(R19/P19*100)</f>
        <v>100</v>
      </c>
      <c r="T19" s="13">
        <f>+T8+T15+T16+T17</f>
        <v>0</v>
      </c>
      <c r="U19" s="19">
        <f>SUM(T19/P19*100)</f>
        <v>0</v>
      </c>
      <c r="V19" s="13">
        <f>+V8+V15+V16+V17</f>
        <v>0</v>
      </c>
      <c r="W19" s="19">
        <f>SUM(V19/P19*100)</f>
        <v>0</v>
      </c>
      <c r="X19" s="13">
        <f>+X8+X15+X16+X17</f>
        <v>0</v>
      </c>
      <c r="Y19" s="19">
        <f>SUM(X19/P19*100)</f>
        <v>0</v>
      </c>
      <c r="Z19" s="13">
        <f>+Z8+Z15+Z16+Z17</f>
        <v>0</v>
      </c>
      <c r="AA19" s="19">
        <f>SUM(Z19/P19*100)</f>
        <v>0</v>
      </c>
      <c r="AB19" s="13">
        <f>+AB8+AB15+AB16+AB17</f>
        <v>3470400</v>
      </c>
    </row>
    <row r="20" spans="1:28" x14ac:dyDescent="0.25">
      <c r="A20" s="5" t="s">
        <v>125</v>
      </c>
      <c r="B20" s="4" t="s">
        <v>126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x14ac:dyDescent="0.25">
      <c r="A21" s="4" t="s">
        <v>102</v>
      </c>
      <c r="B21" s="4" t="s">
        <v>127</v>
      </c>
      <c r="C21" s="4"/>
      <c r="D21" s="4"/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18">
        <f>SUM(I21/5154000*100)</f>
        <v>0</v>
      </c>
      <c r="K21" s="4">
        <v>0</v>
      </c>
      <c r="L21" s="4">
        <v>0</v>
      </c>
      <c r="M21" s="4">
        <f>+K21+L21</f>
        <v>0</v>
      </c>
      <c r="N21" s="18">
        <f>SUM(M21/5154000*100)</f>
        <v>0</v>
      </c>
      <c r="O21" s="4">
        <v>0</v>
      </c>
      <c r="P21" s="4">
        <v>0</v>
      </c>
      <c r="Q21" s="18">
        <f>SUM((I21+O21)/5154000*100)</f>
        <v>0</v>
      </c>
      <c r="R21" s="4">
        <v>0</v>
      </c>
      <c r="S21" s="18">
        <v>0</v>
      </c>
      <c r="T21" s="4">
        <v>0</v>
      </c>
      <c r="U21" s="18">
        <v>0</v>
      </c>
      <c r="V21" s="4">
        <v>0</v>
      </c>
      <c r="W21" s="18">
        <v>0</v>
      </c>
      <c r="X21" s="4">
        <v>0</v>
      </c>
      <c r="Y21" s="18">
        <v>0</v>
      </c>
      <c r="Z21" s="4">
        <v>0</v>
      </c>
      <c r="AA21" s="18">
        <v>0</v>
      </c>
      <c r="AB21" s="4">
        <v>0</v>
      </c>
    </row>
    <row r="22" spans="1:28" x14ac:dyDescent="0.25">
      <c r="A22" s="4" t="s">
        <v>116</v>
      </c>
      <c r="B22" s="4" t="s">
        <v>128</v>
      </c>
      <c r="C22" s="4"/>
      <c r="D22" s="4"/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18">
        <f>SUM(I22/5154000*100)</f>
        <v>0</v>
      </c>
      <c r="K22" s="4">
        <v>0</v>
      </c>
      <c r="L22" s="4">
        <v>0</v>
      </c>
      <c r="M22" s="4">
        <f>+K22+L22</f>
        <v>0</v>
      </c>
      <c r="N22" s="18">
        <f>SUM(M22/5154000*100)</f>
        <v>0</v>
      </c>
      <c r="O22" s="4">
        <v>0</v>
      </c>
      <c r="P22" s="4">
        <v>0</v>
      </c>
      <c r="Q22" s="18">
        <f>SUM((I22+O22)/5154000*100)</f>
        <v>0</v>
      </c>
      <c r="R22" s="4">
        <v>0</v>
      </c>
      <c r="S22" s="18">
        <v>0</v>
      </c>
      <c r="T22" s="4">
        <v>0</v>
      </c>
      <c r="U22" s="18">
        <v>0</v>
      </c>
      <c r="V22" s="4">
        <v>0</v>
      </c>
      <c r="W22" s="18">
        <v>0</v>
      </c>
      <c r="X22" s="4">
        <v>0</v>
      </c>
      <c r="Y22" s="18">
        <v>0</v>
      </c>
      <c r="Z22" s="4">
        <v>0</v>
      </c>
      <c r="AA22" s="18">
        <v>0</v>
      </c>
      <c r="AB22" s="4">
        <v>0</v>
      </c>
    </row>
    <row r="23" spans="1:28" x14ac:dyDescent="0.25">
      <c r="A23" s="4" t="s">
        <v>118</v>
      </c>
      <c r="B23" s="4" t="s">
        <v>129</v>
      </c>
      <c r="C23" s="4"/>
      <c r="D23" s="4"/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18">
        <f>SUM(I23/5154000*100)</f>
        <v>0</v>
      </c>
      <c r="K23" s="4">
        <v>0</v>
      </c>
      <c r="L23" s="4">
        <v>0</v>
      </c>
      <c r="M23" s="4">
        <f>+K23+L23</f>
        <v>0</v>
      </c>
      <c r="N23" s="18">
        <f>SUM(M23/5154000*100)</f>
        <v>0</v>
      </c>
      <c r="O23" s="4">
        <v>0</v>
      </c>
      <c r="P23" s="4">
        <v>0</v>
      </c>
      <c r="Q23" s="18">
        <f>SUM((I23+O23)/5154000*100)</f>
        <v>0</v>
      </c>
      <c r="R23" s="4">
        <v>0</v>
      </c>
      <c r="S23" s="18">
        <v>0</v>
      </c>
      <c r="T23" s="4">
        <v>0</v>
      </c>
      <c r="U23" s="18">
        <v>0</v>
      </c>
      <c r="V23" s="4">
        <v>0</v>
      </c>
      <c r="W23" s="18">
        <v>0</v>
      </c>
      <c r="X23" s="4">
        <v>0</v>
      </c>
      <c r="Y23" s="18">
        <v>0</v>
      </c>
      <c r="Z23" s="4">
        <v>0</v>
      </c>
      <c r="AA23" s="18">
        <v>0</v>
      </c>
      <c r="AB23" s="4">
        <v>0</v>
      </c>
    </row>
    <row r="24" spans="1:28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x14ac:dyDescent="0.25">
      <c r="A25" s="4" t="s">
        <v>120</v>
      </c>
      <c r="B25" s="4" t="s">
        <v>130</v>
      </c>
      <c r="C25" s="4"/>
      <c r="D25" s="4"/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18">
        <f>SUM(I25/5154000*100)</f>
        <v>0</v>
      </c>
      <c r="K25" s="4">
        <v>0</v>
      </c>
      <c r="L25" s="4">
        <v>0</v>
      </c>
      <c r="M25" s="4">
        <f>+K25+L25</f>
        <v>0</v>
      </c>
      <c r="N25" s="18">
        <f>SUM(M25/5154000*100)</f>
        <v>0</v>
      </c>
      <c r="O25" s="4">
        <v>0</v>
      </c>
      <c r="P25" s="4">
        <v>0</v>
      </c>
      <c r="Q25" s="18">
        <f>SUM((I25+O25)/5154000*100)</f>
        <v>0</v>
      </c>
      <c r="R25" s="4">
        <v>0</v>
      </c>
      <c r="S25" s="18">
        <v>0</v>
      </c>
      <c r="T25" s="4">
        <v>0</v>
      </c>
      <c r="U25" s="18">
        <v>0</v>
      </c>
      <c r="V25" s="4">
        <v>0</v>
      </c>
      <c r="W25" s="18">
        <v>0</v>
      </c>
      <c r="X25" s="4">
        <v>0</v>
      </c>
      <c r="Y25" s="18">
        <v>0</v>
      </c>
      <c r="Z25" s="4">
        <v>0</v>
      </c>
      <c r="AA25" s="18">
        <v>0</v>
      </c>
      <c r="AB25" s="4">
        <v>0</v>
      </c>
    </row>
    <row r="26" spans="1:28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x14ac:dyDescent="0.25">
      <c r="A27" s="4" t="s">
        <v>131</v>
      </c>
      <c r="B27" s="4" t="s">
        <v>132</v>
      </c>
      <c r="C27" s="4"/>
      <c r="D27" s="4"/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18">
        <f>SUM(I27/5154000*100)</f>
        <v>0</v>
      </c>
      <c r="K27" s="4">
        <v>0</v>
      </c>
      <c r="L27" s="4">
        <v>0</v>
      </c>
      <c r="M27" s="4">
        <f>+K27+L27</f>
        <v>0</v>
      </c>
      <c r="N27" s="18">
        <f>SUM(M27/5154000*100)</f>
        <v>0</v>
      </c>
      <c r="O27" s="4">
        <v>0</v>
      </c>
      <c r="P27" s="4">
        <v>0</v>
      </c>
      <c r="Q27" s="18">
        <f>SUM((I27+O27)/5154000*100)</f>
        <v>0</v>
      </c>
      <c r="R27" s="4">
        <v>0</v>
      </c>
      <c r="S27" s="18">
        <v>0</v>
      </c>
      <c r="T27" s="4">
        <v>0</v>
      </c>
      <c r="U27" s="18">
        <v>0</v>
      </c>
      <c r="V27" s="4">
        <v>0</v>
      </c>
      <c r="W27" s="18">
        <v>0</v>
      </c>
      <c r="X27" s="4">
        <v>0</v>
      </c>
      <c r="Y27" s="18">
        <v>0</v>
      </c>
      <c r="Z27" s="4">
        <v>0</v>
      </c>
      <c r="AA27" s="18">
        <v>0</v>
      </c>
      <c r="AB27" s="4">
        <v>0</v>
      </c>
    </row>
    <row r="28" spans="1:28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s="6" customFormat="1" x14ac:dyDescent="0.25">
      <c r="A29" s="13"/>
      <c r="B29" s="13" t="s">
        <v>133</v>
      </c>
      <c r="C29" s="13"/>
      <c r="D29" s="13"/>
      <c r="E29" s="13">
        <f>+E21+E22+E23+E25+E27</f>
        <v>0</v>
      </c>
      <c r="F29" s="13">
        <f>+F21+F22+F23+F25+F27</f>
        <v>0</v>
      </c>
      <c r="G29" s="13">
        <f>+G21+G22+G23+G25+G27</f>
        <v>0</v>
      </c>
      <c r="H29" s="13">
        <f>+H21+H22+H23+H25+H27</f>
        <v>0</v>
      </c>
      <c r="I29" s="13">
        <f>+I21+I22+I23+I25+I27</f>
        <v>0</v>
      </c>
      <c r="J29" s="19">
        <f>+J21+J22+J23+J25+J27</f>
        <v>0</v>
      </c>
      <c r="K29" s="13">
        <f>+K21+K22+K23+K25+K27</f>
        <v>0</v>
      </c>
      <c r="L29" s="13">
        <f>+L21+L22+L23+L25+L27</f>
        <v>0</v>
      </c>
      <c r="M29" s="13">
        <f>+M21+M22+M23+M25+M27</f>
        <v>0</v>
      </c>
      <c r="N29" s="19">
        <f>+N21+N22+N23+N25+N27</f>
        <v>0</v>
      </c>
      <c r="O29" s="13">
        <f>+O21+O22+O23+O25+O27</f>
        <v>0</v>
      </c>
      <c r="P29" s="13">
        <f>+P21+P22+P23+P25+P27</f>
        <v>0</v>
      </c>
      <c r="Q29" s="19">
        <f>+Q21+Q22+Q23+Q25+Q27</f>
        <v>0</v>
      </c>
      <c r="R29" s="13">
        <f>+R21+R22+R23+R25+R27</f>
        <v>0</v>
      </c>
      <c r="S29" s="19">
        <v>0</v>
      </c>
      <c r="T29" s="13">
        <f>+T21+T22+T23+T25+T27</f>
        <v>0</v>
      </c>
      <c r="U29" s="19">
        <f>+U21+U22+U23+U25+U27</f>
        <v>0</v>
      </c>
      <c r="V29" s="13">
        <f>+V21+V22+V23+V25+V27</f>
        <v>0</v>
      </c>
      <c r="W29" s="19">
        <f>+W21+W22+W23+W25+W27</f>
        <v>0</v>
      </c>
      <c r="X29" s="13">
        <f>+X21+X22+X23+X25+X27</f>
        <v>0</v>
      </c>
      <c r="Y29" s="19">
        <f>+Y21+Y22+Y23+Y25+Y27</f>
        <v>0</v>
      </c>
      <c r="Z29" s="13">
        <f>+Z21+Z22+Z23+Z25+Z27</f>
        <v>0</v>
      </c>
      <c r="AA29" s="19">
        <f>+AA21+AA22+AA23+AA25+AA27</f>
        <v>0</v>
      </c>
      <c r="AB29" s="13">
        <f>+AB21+AB22+AB23+AB25+AB27</f>
        <v>0</v>
      </c>
    </row>
    <row r="30" spans="1:28" s="6" customFormat="1" x14ac:dyDescent="0.25">
      <c r="A30" s="13"/>
      <c r="B30" s="13" t="s">
        <v>134</v>
      </c>
      <c r="C30" s="13"/>
      <c r="D30" s="13"/>
      <c r="E30" s="13">
        <f>+(E19+E29)</f>
        <v>7</v>
      </c>
      <c r="F30" s="13">
        <f>+(F19+F29)</f>
        <v>3470400</v>
      </c>
      <c r="G30" s="13">
        <f>+(G19+G29)</f>
        <v>0</v>
      </c>
      <c r="H30" s="13">
        <f>+(H19+H29)</f>
        <v>0</v>
      </c>
      <c r="I30" s="13">
        <f>+(I19+I29)</f>
        <v>3470400</v>
      </c>
      <c r="J30" s="19">
        <f>+(J19+J29)</f>
        <v>67.334109429569253</v>
      </c>
      <c r="K30" s="13">
        <f>+(K19+K29)</f>
        <v>3470400</v>
      </c>
      <c r="L30" s="13">
        <f>+(L19+L29)</f>
        <v>0</v>
      </c>
      <c r="M30" s="13">
        <f>+(M19+M29)</f>
        <v>3470400</v>
      </c>
      <c r="N30" s="19">
        <f>+(N19+N29)</f>
        <v>67.334109429569253</v>
      </c>
      <c r="O30" s="13">
        <f>+(O19+O29)</f>
        <v>0</v>
      </c>
      <c r="P30" s="13">
        <f>+(P19+P29)</f>
        <v>3470400</v>
      </c>
      <c r="Q30" s="19">
        <f>+(Q19+Q29)</f>
        <v>67.334109429569253</v>
      </c>
      <c r="R30" s="13">
        <f>+(R19+R29)</f>
        <v>3470400</v>
      </c>
      <c r="S30" s="19">
        <f>SUM(R30/P30*100)</f>
        <v>100</v>
      </c>
      <c r="T30" s="13">
        <f>+(T19+T29)</f>
        <v>0</v>
      </c>
      <c r="U30" s="19">
        <f>SUM(T30/P30*100)</f>
        <v>0</v>
      </c>
      <c r="V30" s="13">
        <f>+(V19+V29)</f>
        <v>0</v>
      </c>
      <c r="W30" s="19">
        <f>SUM(V30/P30*100)</f>
        <v>0</v>
      </c>
      <c r="X30" s="13">
        <f>+(X19+X29)</f>
        <v>0</v>
      </c>
      <c r="Y30" s="19">
        <f>SUM(X30/P30*100)</f>
        <v>0</v>
      </c>
      <c r="Z30" s="13">
        <f>+(Z19+Z29)</f>
        <v>0</v>
      </c>
      <c r="AA30" s="19">
        <f>SUM(Z30/P30*100)</f>
        <v>0</v>
      </c>
      <c r="AB30" s="13">
        <f>+(AB19+AB29)</f>
        <v>3470400</v>
      </c>
    </row>
  </sheetData>
  <mergeCells count="13">
    <mergeCell ref="Z6:AA6"/>
    <mergeCell ref="K4:M4"/>
    <mergeCell ref="K6:N6"/>
    <mergeCell ref="R6:S6"/>
    <mergeCell ref="T6:U6"/>
    <mergeCell ref="V6:W6"/>
    <mergeCell ref="X6:Y6"/>
    <mergeCell ref="K3:N3"/>
    <mergeCell ref="R3:S3"/>
    <mergeCell ref="T3:U3"/>
    <mergeCell ref="V3:W3"/>
    <mergeCell ref="X3:Y3"/>
    <mergeCell ref="Z3:AA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AFD9D-9783-4011-B875-C90CF0A68F48}">
  <dimension ref="A1:AD55"/>
  <sheetViews>
    <sheetView topLeftCell="A37" workbookViewId="0">
      <selection activeCell="A3" sqref="A3:AD55"/>
    </sheetView>
  </sheetViews>
  <sheetFormatPr defaultRowHeight="15" x14ac:dyDescent="0.25"/>
  <cols>
    <col min="1" max="1" width="10.7109375" customWidth="1"/>
    <col min="2" max="2" width="45.7109375" customWidth="1"/>
    <col min="3" max="3" width="12.7109375" customWidth="1"/>
    <col min="4" max="8" width="16.7109375" customWidth="1"/>
    <col min="9" max="13" width="12.7109375" customWidth="1"/>
    <col min="14" max="15" width="20.7109375" customWidth="1"/>
    <col min="16" max="18" width="12.7109375" customWidth="1"/>
    <col min="19" max="23" width="16.7109375" customWidth="1"/>
  </cols>
  <sheetData>
    <row r="1" spans="1:30" s="7" customFormat="1" ht="15.75" x14ac:dyDescent="0.25">
      <c r="A1" s="7" t="s">
        <v>135</v>
      </c>
    </row>
    <row r="3" spans="1:30" s="6" customFormat="1" ht="195" x14ac:dyDescent="0.25">
      <c r="A3" s="9" t="s">
        <v>31</v>
      </c>
      <c r="B3" s="9" t="s">
        <v>88</v>
      </c>
      <c r="C3" s="9" t="s">
        <v>90</v>
      </c>
      <c r="D3" s="9" t="s">
        <v>34</v>
      </c>
      <c r="E3" s="9" t="s">
        <v>35</v>
      </c>
      <c r="F3" s="9" t="s">
        <v>36</v>
      </c>
      <c r="G3" s="9" t="s">
        <v>37</v>
      </c>
      <c r="H3" s="9" t="s">
        <v>91</v>
      </c>
      <c r="I3" s="9" t="s">
        <v>136</v>
      </c>
      <c r="J3" s="11" t="s">
        <v>40</v>
      </c>
      <c r="K3" s="11"/>
      <c r="L3" s="11"/>
      <c r="M3" s="11"/>
      <c r="N3" s="9" t="s">
        <v>93</v>
      </c>
      <c r="O3" s="9" t="s">
        <v>42</v>
      </c>
      <c r="P3" s="15" t="s">
        <v>43</v>
      </c>
      <c r="Q3" s="11" t="s">
        <v>44</v>
      </c>
      <c r="R3" s="11"/>
      <c r="S3" s="11" t="s">
        <v>96</v>
      </c>
      <c r="T3" s="11"/>
      <c r="U3" s="11" t="s">
        <v>137</v>
      </c>
      <c r="V3" s="11"/>
      <c r="W3" s="11" t="s">
        <v>138</v>
      </c>
      <c r="X3" s="11"/>
      <c r="Y3" s="11" t="s">
        <v>139</v>
      </c>
      <c r="Z3" s="11"/>
      <c r="AA3" s="9" t="s">
        <v>49</v>
      </c>
      <c r="AB3" s="11" t="s">
        <v>140</v>
      </c>
      <c r="AC3" s="11"/>
      <c r="AD3" s="11"/>
    </row>
    <row r="4" spans="1:30" s="6" customFormat="1" ht="30" customHeight="1" x14ac:dyDescent="0.25">
      <c r="A4" s="13"/>
      <c r="B4" s="13"/>
      <c r="C4" s="13"/>
      <c r="D4" s="13"/>
      <c r="E4" s="13"/>
      <c r="F4" s="13"/>
      <c r="G4" s="13"/>
      <c r="H4" s="13"/>
      <c r="I4" s="13"/>
      <c r="J4" s="14" t="s">
        <v>50</v>
      </c>
      <c r="K4" s="14"/>
      <c r="L4" s="14"/>
      <c r="M4" s="9" t="s">
        <v>51</v>
      </c>
      <c r="N4" s="13"/>
      <c r="O4" s="13"/>
      <c r="P4" s="10"/>
      <c r="Q4" s="9" t="s">
        <v>52</v>
      </c>
      <c r="R4" s="9" t="s">
        <v>53</v>
      </c>
      <c r="S4" s="9" t="s">
        <v>52</v>
      </c>
      <c r="T4" s="15" t="s">
        <v>53</v>
      </c>
      <c r="U4" s="15" t="s">
        <v>52</v>
      </c>
      <c r="V4" s="15" t="s">
        <v>53</v>
      </c>
      <c r="W4" s="15" t="s">
        <v>52</v>
      </c>
      <c r="X4" s="15" t="s">
        <v>53</v>
      </c>
      <c r="Y4" s="15" t="s">
        <v>52</v>
      </c>
      <c r="Z4" s="15" t="s">
        <v>53</v>
      </c>
      <c r="AA4" s="13"/>
      <c r="AB4" s="12" t="s">
        <v>141</v>
      </c>
      <c r="AC4" s="12"/>
      <c r="AD4" s="12"/>
    </row>
    <row r="5" spans="1:30" s="6" customFormat="1" ht="30" x14ac:dyDescent="0.25">
      <c r="A5" s="13"/>
      <c r="B5" s="13"/>
      <c r="C5" s="13"/>
      <c r="D5" s="13"/>
      <c r="E5" s="13"/>
      <c r="F5" s="13"/>
      <c r="G5" s="13"/>
      <c r="H5" s="13"/>
      <c r="I5" s="13"/>
      <c r="J5" s="9" t="s">
        <v>54</v>
      </c>
      <c r="K5" s="9" t="s">
        <v>55</v>
      </c>
      <c r="L5" s="9" t="s">
        <v>56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5" t="s">
        <v>142</v>
      </c>
      <c r="AC5" s="15" t="s">
        <v>143</v>
      </c>
      <c r="AD5" s="15" t="s">
        <v>144</v>
      </c>
    </row>
    <row r="6" spans="1:30" s="6" customFormat="1" x14ac:dyDescent="0.25">
      <c r="A6" s="21"/>
      <c r="B6" s="21" t="s">
        <v>57</v>
      </c>
      <c r="C6" s="21" t="s">
        <v>58</v>
      </c>
      <c r="D6" s="21" t="s">
        <v>59</v>
      </c>
      <c r="E6" s="21" t="s">
        <v>60</v>
      </c>
      <c r="F6" s="21" t="s">
        <v>61</v>
      </c>
      <c r="G6" s="21" t="s">
        <v>62</v>
      </c>
      <c r="H6" s="21" t="s">
        <v>63</v>
      </c>
      <c r="I6" s="21" t="s">
        <v>64</v>
      </c>
      <c r="J6" s="22" t="s">
        <v>65</v>
      </c>
      <c r="K6" s="22"/>
      <c r="L6" s="22"/>
      <c r="M6" s="22"/>
      <c r="N6" s="21" t="s">
        <v>66</v>
      </c>
      <c r="O6" s="21" t="s">
        <v>67</v>
      </c>
      <c r="P6" s="13" t="s">
        <v>68</v>
      </c>
      <c r="Q6" s="22" t="s">
        <v>69</v>
      </c>
      <c r="R6" s="22"/>
      <c r="S6" s="22" t="s">
        <v>70</v>
      </c>
      <c r="T6" s="22"/>
      <c r="U6" s="22" t="s">
        <v>71</v>
      </c>
      <c r="V6" s="22"/>
      <c r="W6" s="22" t="s">
        <v>72</v>
      </c>
      <c r="X6" s="22"/>
      <c r="Y6" s="22" t="s">
        <v>73</v>
      </c>
      <c r="Z6" s="22"/>
      <c r="AA6" s="21" t="s">
        <v>74</v>
      </c>
      <c r="AB6" s="22" t="s">
        <v>74</v>
      </c>
      <c r="AC6" s="22"/>
      <c r="AD6" s="22"/>
    </row>
    <row r="7" spans="1:30" x14ac:dyDescent="0.25">
      <c r="A7" s="5" t="s">
        <v>100</v>
      </c>
      <c r="B7" s="4" t="s">
        <v>145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 x14ac:dyDescent="0.25">
      <c r="A8" s="4" t="s">
        <v>102</v>
      </c>
      <c r="B8" s="4" t="s">
        <v>146</v>
      </c>
      <c r="C8" s="4"/>
      <c r="D8" s="4">
        <v>0</v>
      </c>
      <c r="E8" s="4">
        <v>0</v>
      </c>
      <c r="F8" s="4">
        <v>0</v>
      </c>
      <c r="G8" s="4">
        <v>0</v>
      </c>
      <c r="H8" s="4">
        <v>0</v>
      </c>
      <c r="I8" s="18">
        <f>SUM(H8/5154000*100)</f>
        <v>0</v>
      </c>
      <c r="J8" s="4">
        <v>0</v>
      </c>
      <c r="K8" s="4">
        <v>0</v>
      </c>
      <c r="L8" s="4">
        <f>+J8+K8</f>
        <v>0</v>
      </c>
      <c r="M8" s="18">
        <f>SUM(L8/5154000*100)</f>
        <v>0</v>
      </c>
      <c r="N8" s="4">
        <v>0</v>
      </c>
      <c r="O8" s="4">
        <v>0</v>
      </c>
      <c r="P8" s="18">
        <f>SUM((H8+N8)/5154000*100)</f>
        <v>0</v>
      </c>
      <c r="Q8" s="4">
        <v>0</v>
      </c>
      <c r="R8" s="18">
        <v>0</v>
      </c>
      <c r="S8" s="4" t="s">
        <v>79</v>
      </c>
      <c r="T8" s="4" t="s">
        <v>79</v>
      </c>
      <c r="U8" s="4" t="s">
        <v>79</v>
      </c>
      <c r="V8" s="4" t="s">
        <v>79</v>
      </c>
      <c r="W8" s="4" t="s">
        <v>79</v>
      </c>
      <c r="X8" s="4" t="s">
        <v>79</v>
      </c>
      <c r="Y8" s="4" t="s">
        <v>79</v>
      </c>
      <c r="Z8" s="4" t="s">
        <v>79</v>
      </c>
      <c r="AA8" s="4">
        <v>0</v>
      </c>
      <c r="AB8" s="4">
        <v>0</v>
      </c>
      <c r="AC8" s="4">
        <v>0</v>
      </c>
      <c r="AD8" s="4">
        <v>0</v>
      </c>
    </row>
    <row r="9" spans="1:30" x14ac:dyDescent="0.25">
      <c r="A9" s="4" t="s">
        <v>116</v>
      </c>
      <c r="B9" s="4" t="s">
        <v>147</v>
      </c>
      <c r="C9" s="4"/>
      <c r="D9" s="4">
        <v>0</v>
      </c>
      <c r="E9" s="4">
        <v>0</v>
      </c>
      <c r="F9" s="4">
        <v>0</v>
      </c>
      <c r="G9" s="4">
        <v>0</v>
      </c>
      <c r="H9" s="4">
        <v>0</v>
      </c>
      <c r="I9" s="18">
        <f>SUM(H9/5154000*100)</f>
        <v>0</v>
      </c>
      <c r="J9" s="4">
        <v>0</v>
      </c>
      <c r="K9" s="4">
        <v>0</v>
      </c>
      <c r="L9" s="4">
        <f>+J9+K9</f>
        <v>0</v>
      </c>
      <c r="M9" s="18">
        <f>SUM(L9/5154000*100)</f>
        <v>0</v>
      </c>
      <c r="N9" s="4">
        <v>0</v>
      </c>
      <c r="O9" s="4">
        <v>0</v>
      </c>
      <c r="P9" s="18">
        <f>SUM((H9+N9)/5154000*100)</f>
        <v>0</v>
      </c>
      <c r="Q9" s="4">
        <v>0</v>
      </c>
      <c r="R9" s="18">
        <v>0</v>
      </c>
      <c r="S9" s="4" t="s">
        <v>79</v>
      </c>
      <c r="T9" s="4" t="s">
        <v>79</v>
      </c>
      <c r="U9" s="4" t="s">
        <v>79</v>
      </c>
      <c r="V9" s="4" t="s">
        <v>79</v>
      </c>
      <c r="W9" s="4" t="s">
        <v>79</v>
      </c>
      <c r="X9" s="4" t="s">
        <v>79</v>
      </c>
      <c r="Y9" s="4" t="s">
        <v>79</v>
      </c>
      <c r="Z9" s="4" t="s">
        <v>79</v>
      </c>
      <c r="AA9" s="4">
        <v>0</v>
      </c>
      <c r="AB9" s="4">
        <v>0</v>
      </c>
      <c r="AC9" s="4">
        <v>0</v>
      </c>
      <c r="AD9" s="4">
        <v>0</v>
      </c>
    </row>
    <row r="10" spans="1:30" x14ac:dyDescent="0.25">
      <c r="A10" s="4" t="s">
        <v>118</v>
      </c>
      <c r="B10" s="4" t="s">
        <v>148</v>
      </c>
      <c r="C10" s="4"/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18">
        <f>SUM(H10/5154000*100)</f>
        <v>0</v>
      </c>
      <c r="J10" s="4">
        <v>0</v>
      </c>
      <c r="K10" s="4">
        <v>0</v>
      </c>
      <c r="L10" s="4">
        <f>+J10+K10</f>
        <v>0</v>
      </c>
      <c r="M10" s="18">
        <f>SUM(L10/5154000*100)</f>
        <v>0</v>
      </c>
      <c r="N10" s="4">
        <v>0</v>
      </c>
      <c r="O10" s="4">
        <v>0</v>
      </c>
      <c r="P10" s="18">
        <f>SUM((H10+N10)/5154000*100)</f>
        <v>0</v>
      </c>
      <c r="Q10" s="4">
        <v>0</v>
      </c>
      <c r="R10" s="18">
        <v>0</v>
      </c>
      <c r="S10" s="4" t="s">
        <v>79</v>
      </c>
      <c r="T10" s="4" t="s">
        <v>79</v>
      </c>
      <c r="U10" s="4" t="s">
        <v>79</v>
      </c>
      <c r="V10" s="4" t="s">
        <v>79</v>
      </c>
      <c r="W10" s="4" t="s">
        <v>79</v>
      </c>
      <c r="X10" s="4" t="s">
        <v>79</v>
      </c>
      <c r="Y10" s="4" t="s">
        <v>79</v>
      </c>
      <c r="Z10" s="4" t="s">
        <v>79</v>
      </c>
      <c r="AA10" s="4">
        <v>0</v>
      </c>
      <c r="AB10" s="4">
        <v>0</v>
      </c>
      <c r="AC10" s="4">
        <v>0</v>
      </c>
      <c r="AD10" s="4">
        <v>0</v>
      </c>
    </row>
    <row r="11" spans="1:30" x14ac:dyDescent="0.25">
      <c r="A11" s="4" t="s">
        <v>120</v>
      </c>
      <c r="B11" s="4" t="s">
        <v>149</v>
      </c>
      <c r="C11" s="4"/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18">
        <f>SUM(H11/5154000*100)</f>
        <v>0</v>
      </c>
      <c r="J11" s="4">
        <v>0</v>
      </c>
      <c r="K11" s="4">
        <v>0</v>
      </c>
      <c r="L11" s="4">
        <f>+J11+K11</f>
        <v>0</v>
      </c>
      <c r="M11" s="18">
        <f>SUM(L11/5154000*100)</f>
        <v>0</v>
      </c>
      <c r="N11" s="4">
        <v>0</v>
      </c>
      <c r="O11" s="4">
        <v>0</v>
      </c>
      <c r="P11" s="18">
        <f>SUM((H11+N11)/5154000*100)</f>
        <v>0</v>
      </c>
      <c r="Q11" s="4">
        <v>0</v>
      </c>
      <c r="R11" s="18">
        <v>0</v>
      </c>
      <c r="S11" s="4" t="s">
        <v>79</v>
      </c>
      <c r="T11" s="4" t="s">
        <v>79</v>
      </c>
      <c r="U11" s="4" t="s">
        <v>79</v>
      </c>
      <c r="V11" s="4" t="s">
        <v>79</v>
      </c>
      <c r="W11" s="4" t="s">
        <v>79</v>
      </c>
      <c r="X11" s="4" t="s">
        <v>79</v>
      </c>
      <c r="Y11" s="4" t="s">
        <v>79</v>
      </c>
      <c r="Z11" s="4" t="s">
        <v>79</v>
      </c>
      <c r="AA11" s="4">
        <v>0</v>
      </c>
      <c r="AB11" s="4">
        <v>0</v>
      </c>
      <c r="AC11" s="4">
        <v>0</v>
      </c>
      <c r="AD11" s="4">
        <v>0</v>
      </c>
    </row>
    <row r="12" spans="1:30" x14ac:dyDescent="0.25">
      <c r="A12" s="4" t="s">
        <v>131</v>
      </c>
      <c r="B12" s="4" t="s">
        <v>150</v>
      </c>
      <c r="C12" s="4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18">
        <f>SUM(H12/5154000*100)</f>
        <v>0</v>
      </c>
      <c r="J12" s="4">
        <v>0</v>
      </c>
      <c r="K12" s="4">
        <v>0</v>
      </c>
      <c r="L12" s="4">
        <f>+J12+K12</f>
        <v>0</v>
      </c>
      <c r="M12" s="18">
        <f>SUM(L12/5154000*100)</f>
        <v>0</v>
      </c>
      <c r="N12" s="4">
        <v>0</v>
      </c>
      <c r="O12" s="4">
        <v>0</v>
      </c>
      <c r="P12" s="18">
        <f>SUM((H12+N12)/5154000*100)</f>
        <v>0</v>
      </c>
      <c r="Q12" s="4">
        <v>0</v>
      </c>
      <c r="R12" s="18">
        <v>0</v>
      </c>
      <c r="S12" s="4" t="s">
        <v>79</v>
      </c>
      <c r="T12" s="4" t="s">
        <v>79</v>
      </c>
      <c r="U12" s="4" t="s">
        <v>79</v>
      </c>
      <c r="V12" s="4" t="s">
        <v>79</v>
      </c>
      <c r="W12" s="4" t="s">
        <v>79</v>
      </c>
      <c r="X12" s="4" t="s">
        <v>79</v>
      </c>
      <c r="Y12" s="4" t="s">
        <v>79</v>
      </c>
      <c r="Z12" s="4" t="s">
        <v>79</v>
      </c>
      <c r="AA12" s="4">
        <v>0</v>
      </c>
      <c r="AB12" s="4">
        <v>0</v>
      </c>
      <c r="AC12" s="4">
        <v>0</v>
      </c>
      <c r="AD12" s="4">
        <v>0</v>
      </c>
    </row>
    <row r="13" spans="1:30" x14ac:dyDescent="0.25">
      <c r="A13" s="4" t="s">
        <v>151</v>
      </c>
      <c r="B13" s="4" t="s">
        <v>152</v>
      </c>
      <c r="C13" s="4"/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18">
        <f>SUM(H13/5154000*100)</f>
        <v>0</v>
      </c>
      <c r="J13" s="4">
        <v>0</v>
      </c>
      <c r="K13" s="4">
        <v>0</v>
      </c>
      <c r="L13" s="4">
        <f>+J13+K13</f>
        <v>0</v>
      </c>
      <c r="M13" s="18">
        <f>SUM(L13/5154000*100)</f>
        <v>0</v>
      </c>
      <c r="N13" s="4">
        <v>0</v>
      </c>
      <c r="O13" s="4">
        <v>0</v>
      </c>
      <c r="P13" s="18">
        <f>SUM((H13+N13)/5154000*100)</f>
        <v>0</v>
      </c>
      <c r="Q13" s="4">
        <v>0</v>
      </c>
      <c r="R13" s="18">
        <v>0</v>
      </c>
      <c r="S13" s="4" t="s">
        <v>79</v>
      </c>
      <c r="T13" s="4" t="s">
        <v>79</v>
      </c>
      <c r="U13" s="4" t="s">
        <v>79</v>
      </c>
      <c r="V13" s="4" t="s">
        <v>79</v>
      </c>
      <c r="W13" s="4" t="s">
        <v>79</v>
      </c>
      <c r="X13" s="4" t="s">
        <v>79</v>
      </c>
      <c r="Y13" s="4" t="s">
        <v>79</v>
      </c>
      <c r="Z13" s="4" t="s">
        <v>79</v>
      </c>
      <c r="AA13" s="4">
        <v>0</v>
      </c>
      <c r="AB13" s="4">
        <v>0</v>
      </c>
      <c r="AC13" s="4">
        <v>0</v>
      </c>
      <c r="AD13" s="4">
        <v>0</v>
      </c>
    </row>
    <row r="14" spans="1:30" x14ac:dyDescent="0.25">
      <c r="A14" s="4" t="s">
        <v>153</v>
      </c>
      <c r="B14" s="4" t="s">
        <v>154</v>
      </c>
      <c r="C14" s="4"/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18">
        <f>SUM(H14/5154000*100)</f>
        <v>0</v>
      </c>
      <c r="J14" s="4">
        <v>0</v>
      </c>
      <c r="K14" s="4">
        <v>0</v>
      </c>
      <c r="L14" s="4">
        <f>+J14+K14</f>
        <v>0</v>
      </c>
      <c r="M14" s="18">
        <f>SUM(L14/5154000*100)</f>
        <v>0</v>
      </c>
      <c r="N14" s="4">
        <v>0</v>
      </c>
      <c r="O14" s="4">
        <v>0</v>
      </c>
      <c r="P14" s="18">
        <f>SUM((H14+N14)/5154000*100)</f>
        <v>0</v>
      </c>
      <c r="Q14" s="4">
        <v>0</v>
      </c>
      <c r="R14" s="18">
        <v>0</v>
      </c>
      <c r="S14" s="4" t="s">
        <v>79</v>
      </c>
      <c r="T14" s="4" t="s">
        <v>79</v>
      </c>
      <c r="U14" s="4" t="s">
        <v>79</v>
      </c>
      <c r="V14" s="4" t="s">
        <v>79</v>
      </c>
      <c r="W14" s="4" t="s">
        <v>79</v>
      </c>
      <c r="X14" s="4" t="s">
        <v>79</v>
      </c>
      <c r="Y14" s="4" t="s">
        <v>79</v>
      </c>
      <c r="Z14" s="4" t="s">
        <v>79</v>
      </c>
      <c r="AA14" s="4">
        <v>0</v>
      </c>
      <c r="AB14" s="4">
        <v>0</v>
      </c>
      <c r="AC14" s="4">
        <v>0</v>
      </c>
      <c r="AD14" s="4">
        <v>0</v>
      </c>
    </row>
    <row r="15" spans="1:30" x14ac:dyDescent="0.25">
      <c r="A15" s="4" t="s">
        <v>155</v>
      </c>
      <c r="B15" s="4" t="s">
        <v>156</v>
      </c>
      <c r="C15" s="4"/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18">
        <f>SUM(H15/5154000*100)</f>
        <v>0</v>
      </c>
      <c r="J15" s="4">
        <v>0</v>
      </c>
      <c r="K15" s="4">
        <v>0</v>
      </c>
      <c r="L15" s="4">
        <f>+J15+K15</f>
        <v>0</v>
      </c>
      <c r="M15" s="18">
        <f>SUM(L15/5154000*100)</f>
        <v>0</v>
      </c>
      <c r="N15" s="4">
        <v>0</v>
      </c>
      <c r="O15" s="4">
        <v>0</v>
      </c>
      <c r="P15" s="18">
        <f>SUM((H15+N15)/5154000*100)</f>
        <v>0</v>
      </c>
      <c r="Q15" s="4">
        <v>0</v>
      </c>
      <c r="R15" s="18">
        <v>0</v>
      </c>
      <c r="S15" s="4" t="s">
        <v>79</v>
      </c>
      <c r="T15" s="4" t="s">
        <v>79</v>
      </c>
      <c r="U15" s="4" t="s">
        <v>79</v>
      </c>
      <c r="V15" s="4" t="s">
        <v>79</v>
      </c>
      <c r="W15" s="4" t="s">
        <v>79</v>
      </c>
      <c r="X15" s="4" t="s">
        <v>79</v>
      </c>
      <c r="Y15" s="4" t="s">
        <v>79</v>
      </c>
      <c r="Z15" s="4" t="s">
        <v>79</v>
      </c>
      <c r="AA15" s="4">
        <v>0</v>
      </c>
      <c r="AB15" s="4">
        <v>0</v>
      </c>
      <c r="AC15" s="4">
        <v>0</v>
      </c>
      <c r="AD15" s="4">
        <v>0</v>
      </c>
    </row>
    <row r="16" spans="1:30" x14ac:dyDescent="0.25">
      <c r="A16" s="4" t="s">
        <v>157</v>
      </c>
      <c r="B16" s="4" t="s">
        <v>158</v>
      </c>
      <c r="C16" s="4"/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18">
        <f>SUM(H16/5154000*100)</f>
        <v>0</v>
      </c>
      <c r="J16" s="4">
        <v>0</v>
      </c>
      <c r="K16" s="4">
        <v>0</v>
      </c>
      <c r="L16" s="4">
        <f>+J16+K16</f>
        <v>0</v>
      </c>
      <c r="M16" s="18">
        <f>SUM(L16/5154000*100)</f>
        <v>0</v>
      </c>
      <c r="N16" s="4">
        <v>0</v>
      </c>
      <c r="O16" s="4">
        <v>0</v>
      </c>
      <c r="P16" s="18">
        <f>SUM((H16+N16)/5154000*100)</f>
        <v>0</v>
      </c>
      <c r="Q16" s="4">
        <v>0</v>
      </c>
      <c r="R16" s="18">
        <v>0</v>
      </c>
      <c r="S16" s="4" t="s">
        <v>79</v>
      </c>
      <c r="T16" s="4" t="s">
        <v>79</v>
      </c>
      <c r="U16" s="4" t="s">
        <v>79</v>
      </c>
      <c r="V16" s="4" t="s">
        <v>79</v>
      </c>
      <c r="W16" s="4" t="s">
        <v>79</v>
      </c>
      <c r="X16" s="4" t="s">
        <v>79</v>
      </c>
      <c r="Y16" s="4" t="s">
        <v>79</v>
      </c>
      <c r="Z16" s="4" t="s">
        <v>79</v>
      </c>
      <c r="AA16" s="4">
        <v>0</v>
      </c>
      <c r="AB16" s="4">
        <v>0</v>
      </c>
      <c r="AC16" s="4">
        <v>0</v>
      </c>
      <c r="AD16" s="4">
        <v>0</v>
      </c>
    </row>
    <row r="17" spans="1:30" x14ac:dyDescent="0.25">
      <c r="A17" s="4" t="s">
        <v>159</v>
      </c>
      <c r="B17" s="4" t="s">
        <v>160</v>
      </c>
      <c r="C17" s="4"/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18">
        <f>SUM(H17/5154000*100)</f>
        <v>0</v>
      </c>
      <c r="J17" s="4">
        <v>0</v>
      </c>
      <c r="K17" s="4">
        <v>0</v>
      </c>
      <c r="L17" s="4">
        <f>+J17+K17</f>
        <v>0</v>
      </c>
      <c r="M17" s="18">
        <f>SUM(L17/5154000*100)</f>
        <v>0</v>
      </c>
      <c r="N17" s="4">
        <v>0</v>
      </c>
      <c r="O17" s="4">
        <v>0</v>
      </c>
      <c r="P17" s="18">
        <f>SUM((H17+N17)/5154000*100)</f>
        <v>0</v>
      </c>
      <c r="Q17" s="4">
        <v>0</v>
      </c>
      <c r="R17" s="18">
        <v>0</v>
      </c>
      <c r="S17" s="4" t="s">
        <v>79</v>
      </c>
      <c r="T17" s="4" t="s">
        <v>79</v>
      </c>
      <c r="U17" s="4" t="s">
        <v>79</v>
      </c>
      <c r="V17" s="4" t="s">
        <v>79</v>
      </c>
      <c r="W17" s="4" t="s">
        <v>79</v>
      </c>
      <c r="X17" s="4" t="s">
        <v>79</v>
      </c>
      <c r="Y17" s="4" t="s">
        <v>79</v>
      </c>
      <c r="Z17" s="4" t="s">
        <v>79</v>
      </c>
      <c r="AA17" s="4">
        <v>0</v>
      </c>
      <c r="AB17" s="4">
        <v>0</v>
      </c>
      <c r="AC17" s="4">
        <v>0</v>
      </c>
      <c r="AD17" s="4">
        <v>0</v>
      </c>
    </row>
    <row r="18" spans="1:30" x14ac:dyDescent="0.25">
      <c r="A18" s="4" t="s">
        <v>161</v>
      </c>
      <c r="B18" s="4" t="s">
        <v>121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s="6" customFormat="1" x14ac:dyDescent="0.25">
      <c r="A19" s="13"/>
      <c r="B19" s="13" t="s">
        <v>162</v>
      </c>
      <c r="C19" s="13"/>
      <c r="D19" s="13">
        <f>+D8+D9+D10+D11+D12+D13+D14+D15+D16+D17</f>
        <v>0</v>
      </c>
      <c r="E19" s="13">
        <f>+E8+E9+E10+E11+E12+E13+E14+E15+E16+E17</f>
        <v>0</v>
      </c>
      <c r="F19" s="13">
        <f>+F8+F9+F10+F11+F12+F13+F14+F15+F16+F17</f>
        <v>0</v>
      </c>
      <c r="G19" s="13">
        <f>+G8+G9+G10+G11+G12+G13+G14+G15+G16+G17</f>
        <v>0</v>
      </c>
      <c r="H19" s="13">
        <f>+H8+H9+H10+H11+H12+H13+H14+H15+H16+H17</f>
        <v>0</v>
      </c>
      <c r="I19" s="19">
        <f>+I8+I9+I10+I11+I12+I13+I14+I15+I16+I17</f>
        <v>0</v>
      </c>
      <c r="J19" s="13">
        <f>+J8+J9+J10+J11+J12+J13+J14+J15+J16+J17</f>
        <v>0</v>
      </c>
      <c r="K19" s="13">
        <f>+K8+K9+K10+K11+K12+K13+K14+K15+K16+K17</f>
        <v>0</v>
      </c>
      <c r="L19" s="13">
        <f>+L8+L9+L10+L11+L12+L13+L14+L15+L16+L17</f>
        <v>0</v>
      </c>
      <c r="M19" s="19">
        <f>+M8+M9+M10+M11+M12+M13+M14+M15+M16+M17</f>
        <v>0</v>
      </c>
      <c r="N19" s="13">
        <f>+N8+N9+N10+N11+N12+N13+N14+N15+N16+N17</f>
        <v>0</v>
      </c>
      <c r="O19" s="13">
        <f>+O8+O9+O10+O11+O12+O13+O14+O15+O16+O17</f>
        <v>0</v>
      </c>
      <c r="P19" s="19">
        <f>+P8+P9+P10+P11+P12+P13+P14+P15+P16+P17</f>
        <v>0</v>
      </c>
      <c r="Q19" s="13">
        <f>+Q8+Q9+Q10+Q11+Q12+Q13+Q14+Q15+Q16+Q17</f>
        <v>0</v>
      </c>
      <c r="R19" s="19">
        <v>0</v>
      </c>
      <c r="S19" s="13" t="s">
        <v>79</v>
      </c>
      <c r="T19" s="13" t="s">
        <v>79</v>
      </c>
      <c r="U19" s="13" t="s">
        <v>79</v>
      </c>
      <c r="V19" s="13" t="s">
        <v>79</v>
      </c>
      <c r="W19" s="13" t="s">
        <v>79</v>
      </c>
      <c r="X19" s="13" t="s">
        <v>79</v>
      </c>
      <c r="Y19" s="13" t="s">
        <v>79</v>
      </c>
      <c r="Z19" s="13" t="s">
        <v>79</v>
      </c>
      <c r="AA19" s="13">
        <f>+AA8+AA9+AA10+AA11+AA12+AA13+AA14+AA15+AA16+AA17</f>
        <v>0</v>
      </c>
      <c r="AB19" s="13">
        <f>+AB8+AB9+AB10+AB11+AB12+AB13+AB14+AB15+AB16+AB17</f>
        <v>0</v>
      </c>
      <c r="AC19" s="13">
        <f>+AC8+AC9+AC10+AC11+AC12+AC13+AC14+AC15+AC16+AC17</f>
        <v>0</v>
      </c>
      <c r="AD19" s="13">
        <f>+AD8+AD9+AD10+AD11+AD12+AD13+AD14+AD15+AD16+AD17</f>
        <v>0</v>
      </c>
    </row>
    <row r="20" spans="1:30" x14ac:dyDescent="0.25">
      <c r="A20" s="5" t="s">
        <v>125</v>
      </c>
      <c r="B20" s="4" t="s">
        <v>163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x14ac:dyDescent="0.25">
      <c r="A21" s="4" t="s">
        <v>102</v>
      </c>
      <c r="B21" s="4" t="s">
        <v>164</v>
      </c>
      <c r="C21" s="4"/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18">
        <f>SUM(H21/5154000*100)</f>
        <v>0</v>
      </c>
      <c r="J21" s="4">
        <v>0</v>
      </c>
      <c r="K21" s="4">
        <v>0</v>
      </c>
      <c r="L21" s="4">
        <f>+J21+K21</f>
        <v>0</v>
      </c>
      <c r="M21" s="18">
        <f>SUM(L21/5154000*100)</f>
        <v>0</v>
      </c>
      <c r="N21" s="4">
        <v>0</v>
      </c>
      <c r="O21" s="4">
        <v>0</v>
      </c>
      <c r="P21" s="18">
        <f>SUM((H21+N21)/5154000*100)</f>
        <v>0</v>
      </c>
      <c r="Q21" s="4">
        <v>0</v>
      </c>
      <c r="R21" s="18">
        <v>0</v>
      </c>
      <c r="S21" s="4" t="s">
        <v>79</v>
      </c>
      <c r="T21" s="4" t="s">
        <v>79</v>
      </c>
      <c r="U21" s="4" t="s">
        <v>79</v>
      </c>
      <c r="V21" s="4" t="s">
        <v>79</v>
      </c>
      <c r="W21" s="4" t="s">
        <v>79</v>
      </c>
      <c r="X21" s="4" t="s">
        <v>79</v>
      </c>
      <c r="Y21" s="4" t="s">
        <v>79</v>
      </c>
      <c r="Z21" s="4" t="s">
        <v>79</v>
      </c>
      <c r="AA21" s="4">
        <v>0</v>
      </c>
      <c r="AB21" s="4">
        <v>0</v>
      </c>
      <c r="AC21" s="4">
        <v>0</v>
      </c>
      <c r="AD21" s="4">
        <v>0</v>
      </c>
    </row>
    <row r="22" spans="1:30" x14ac:dyDescent="0.25">
      <c r="A22" s="4" t="s">
        <v>116</v>
      </c>
      <c r="B22" s="4" t="s">
        <v>165</v>
      </c>
      <c r="C22" s="4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18">
        <f>SUM(H22/5154000*100)</f>
        <v>0</v>
      </c>
      <c r="J22" s="4">
        <v>0</v>
      </c>
      <c r="K22" s="4">
        <v>0</v>
      </c>
      <c r="L22" s="4">
        <f>+J22+K22</f>
        <v>0</v>
      </c>
      <c r="M22" s="18">
        <f>SUM(L22/5154000*100)</f>
        <v>0</v>
      </c>
      <c r="N22" s="4">
        <v>0</v>
      </c>
      <c r="O22" s="4">
        <v>0</v>
      </c>
      <c r="P22" s="18">
        <f>SUM((H22+N22)/5154000*100)</f>
        <v>0</v>
      </c>
      <c r="Q22" s="4">
        <v>0</v>
      </c>
      <c r="R22" s="18">
        <v>0</v>
      </c>
      <c r="S22" s="4" t="s">
        <v>79</v>
      </c>
      <c r="T22" s="4" t="s">
        <v>79</v>
      </c>
      <c r="U22" s="4" t="s">
        <v>79</v>
      </c>
      <c r="V22" s="4" t="s">
        <v>79</v>
      </c>
      <c r="W22" s="4" t="s">
        <v>79</v>
      </c>
      <c r="X22" s="4" t="s">
        <v>79</v>
      </c>
      <c r="Y22" s="4" t="s">
        <v>79</v>
      </c>
      <c r="Z22" s="4" t="s">
        <v>79</v>
      </c>
      <c r="AA22" s="4">
        <v>0</v>
      </c>
      <c r="AB22" s="4">
        <v>0</v>
      </c>
      <c r="AC22" s="4">
        <v>0</v>
      </c>
      <c r="AD22" s="4">
        <v>0</v>
      </c>
    </row>
    <row r="23" spans="1:30" x14ac:dyDescent="0.25">
      <c r="A23" s="4" t="s">
        <v>118</v>
      </c>
      <c r="B23" s="4" t="s">
        <v>166</v>
      </c>
      <c r="C23" s="4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18">
        <f>SUM(H23/5154000*100)</f>
        <v>0</v>
      </c>
      <c r="J23" s="4">
        <v>0</v>
      </c>
      <c r="K23" s="4">
        <v>0</v>
      </c>
      <c r="L23" s="4">
        <f>+J23+K23</f>
        <v>0</v>
      </c>
      <c r="M23" s="18">
        <f>SUM(L23/5154000*100)</f>
        <v>0</v>
      </c>
      <c r="N23" s="4">
        <v>0</v>
      </c>
      <c r="O23" s="4">
        <v>0</v>
      </c>
      <c r="P23" s="18">
        <f>SUM((H23+N23)/5154000*100)</f>
        <v>0</v>
      </c>
      <c r="Q23" s="4">
        <v>0</v>
      </c>
      <c r="R23" s="18">
        <v>0</v>
      </c>
      <c r="S23" s="4" t="s">
        <v>79</v>
      </c>
      <c r="T23" s="4" t="s">
        <v>79</v>
      </c>
      <c r="U23" s="4" t="s">
        <v>79</v>
      </c>
      <c r="V23" s="4" t="s">
        <v>79</v>
      </c>
      <c r="W23" s="4" t="s">
        <v>79</v>
      </c>
      <c r="X23" s="4" t="s">
        <v>79</v>
      </c>
      <c r="Y23" s="4" t="s">
        <v>79</v>
      </c>
      <c r="Z23" s="4" t="s">
        <v>79</v>
      </c>
      <c r="AA23" s="4">
        <v>0</v>
      </c>
      <c r="AB23" s="4">
        <v>0</v>
      </c>
      <c r="AC23" s="4">
        <v>0</v>
      </c>
      <c r="AD23" s="4">
        <v>0</v>
      </c>
    </row>
    <row r="24" spans="1:30" x14ac:dyDescent="0.25">
      <c r="A24" s="4" t="s">
        <v>120</v>
      </c>
      <c r="B24" s="4" t="s">
        <v>167</v>
      </c>
      <c r="C24" s="4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18">
        <f>SUM(H24/5154000*100)</f>
        <v>0</v>
      </c>
      <c r="J24" s="4">
        <v>0</v>
      </c>
      <c r="K24" s="4">
        <v>0</v>
      </c>
      <c r="L24" s="4">
        <f>+J24+K24</f>
        <v>0</v>
      </c>
      <c r="M24" s="18">
        <f>SUM(L24/5154000*100)</f>
        <v>0</v>
      </c>
      <c r="N24" s="4">
        <v>0</v>
      </c>
      <c r="O24" s="4">
        <v>0</v>
      </c>
      <c r="P24" s="18">
        <f>SUM((H24+N24)/5154000*100)</f>
        <v>0</v>
      </c>
      <c r="Q24" s="4">
        <v>0</v>
      </c>
      <c r="R24" s="18">
        <v>0</v>
      </c>
      <c r="S24" s="4" t="s">
        <v>79</v>
      </c>
      <c r="T24" s="4" t="s">
        <v>79</v>
      </c>
      <c r="U24" s="4" t="s">
        <v>79</v>
      </c>
      <c r="V24" s="4" t="s">
        <v>79</v>
      </c>
      <c r="W24" s="4" t="s">
        <v>79</v>
      </c>
      <c r="X24" s="4" t="s">
        <v>79</v>
      </c>
      <c r="Y24" s="4" t="s">
        <v>79</v>
      </c>
      <c r="Z24" s="4" t="s">
        <v>79</v>
      </c>
      <c r="AA24" s="4">
        <v>0</v>
      </c>
      <c r="AB24" s="4">
        <v>0</v>
      </c>
      <c r="AC24" s="4">
        <v>0</v>
      </c>
      <c r="AD24" s="4">
        <v>0</v>
      </c>
    </row>
    <row r="25" spans="1:30" x14ac:dyDescent="0.25">
      <c r="A25" s="4" t="s">
        <v>131</v>
      </c>
      <c r="B25" s="4" t="s">
        <v>168</v>
      </c>
      <c r="C25" s="4"/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18">
        <f>SUM(H25/5154000*100)</f>
        <v>0</v>
      </c>
      <c r="J25" s="4">
        <v>0</v>
      </c>
      <c r="K25" s="4">
        <v>0</v>
      </c>
      <c r="L25" s="4">
        <f>+J25+K25</f>
        <v>0</v>
      </c>
      <c r="M25" s="18">
        <f>SUM(L25/5154000*100)</f>
        <v>0</v>
      </c>
      <c r="N25" s="4">
        <v>0</v>
      </c>
      <c r="O25" s="4">
        <v>0</v>
      </c>
      <c r="P25" s="18">
        <f>SUM((H25+N25)/5154000*100)</f>
        <v>0</v>
      </c>
      <c r="Q25" s="4">
        <v>0</v>
      </c>
      <c r="R25" s="18">
        <v>0</v>
      </c>
      <c r="S25" s="4" t="s">
        <v>79</v>
      </c>
      <c r="T25" s="4" t="s">
        <v>79</v>
      </c>
      <c r="U25" s="4" t="s">
        <v>79</v>
      </c>
      <c r="V25" s="4" t="s">
        <v>79</v>
      </c>
      <c r="W25" s="4" t="s">
        <v>79</v>
      </c>
      <c r="X25" s="4" t="s">
        <v>79</v>
      </c>
      <c r="Y25" s="4" t="s">
        <v>79</v>
      </c>
      <c r="Z25" s="4" t="s">
        <v>79</v>
      </c>
      <c r="AA25" s="4">
        <v>0</v>
      </c>
      <c r="AB25" s="4">
        <v>0</v>
      </c>
      <c r="AC25" s="4">
        <v>0</v>
      </c>
      <c r="AD25" s="4">
        <v>0</v>
      </c>
    </row>
    <row r="26" spans="1:30" x14ac:dyDescent="0.25">
      <c r="A26" s="4" t="s">
        <v>151</v>
      </c>
      <c r="B26" s="4" t="s">
        <v>169</v>
      </c>
      <c r="C26" s="4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18">
        <f>SUM(H26/5154000*100)</f>
        <v>0</v>
      </c>
      <c r="J26" s="4">
        <v>0</v>
      </c>
      <c r="K26" s="4">
        <v>0</v>
      </c>
      <c r="L26" s="4">
        <f>+J26+K26</f>
        <v>0</v>
      </c>
      <c r="M26" s="18">
        <f>SUM(L26/5154000*100)</f>
        <v>0</v>
      </c>
      <c r="N26" s="4">
        <v>0</v>
      </c>
      <c r="O26" s="4">
        <v>0</v>
      </c>
      <c r="P26" s="18">
        <f>SUM((H26+N26)/5154000*100)</f>
        <v>0</v>
      </c>
      <c r="Q26" s="4">
        <v>0</v>
      </c>
      <c r="R26" s="18">
        <v>0</v>
      </c>
      <c r="S26" s="4" t="s">
        <v>79</v>
      </c>
      <c r="T26" s="4" t="s">
        <v>79</v>
      </c>
      <c r="U26" s="4" t="s">
        <v>79</v>
      </c>
      <c r="V26" s="4" t="s">
        <v>79</v>
      </c>
      <c r="W26" s="4" t="s">
        <v>79</v>
      </c>
      <c r="X26" s="4" t="s">
        <v>79</v>
      </c>
      <c r="Y26" s="4" t="s">
        <v>79</v>
      </c>
      <c r="Z26" s="4" t="s">
        <v>79</v>
      </c>
      <c r="AA26" s="4">
        <v>0</v>
      </c>
      <c r="AB26" s="4">
        <v>0</v>
      </c>
      <c r="AC26" s="4">
        <v>0</v>
      </c>
      <c r="AD26" s="4">
        <v>0</v>
      </c>
    </row>
    <row r="27" spans="1:30" x14ac:dyDescent="0.25">
      <c r="A27" s="4" t="s">
        <v>153</v>
      </c>
      <c r="B27" s="4" t="s">
        <v>121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s="6" customFormat="1" x14ac:dyDescent="0.25">
      <c r="A28" s="13"/>
      <c r="B28" s="13" t="s">
        <v>170</v>
      </c>
      <c r="C28" s="13"/>
      <c r="D28" s="13">
        <f>+D21+D22+D23+D24+D25+D26</f>
        <v>0</v>
      </c>
      <c r="E28" s="13">
        <f>+E21+E22+E23+E24+E25+E26</f>
        <v>0</v>
      </c>
      <c r="F28" s="13">
        <f>+F21+F22+F23+F24+F25+F26</f>
        <v>0</v>
      </c>
      <c r="G28" s="13">
        <f>+G21+G22+G23+G24+G25+G26</f>
        <v>0</v>
      </c>
      <c r="H28" s="13">
        <f>+H21+H22+H23+H24+H25+H26</f>
        <v>0</v>
      </c>
      <c r="I28" s="19">
        <f>+I21+I22+I23+I24+I25+I26</f>
        <v>0</v>
      </c>
      <c r="J28" s="13">
        <f>+J21+J22+J23+J24+J25+J26</f>
        <v>0</v>
      </c>
      <c r="K28" s="13">
        <f>+K21+K22+K23+K24+K25+K26</f>
        <v>0</v>
      </c>
      <c r="L28" s="13">
        <f>+L21+L22+L23+L24+L25+L26</f>
        <v>0</v>
      </c>
      <c r="M28" s="19">
        <f>+M21+M22+M23+M24+M25+M26</f>
        <v>0</v>
      </c>
      <c r="N28" s="13">
        <f>+N21+N22+N23+N24+N25+N26</f>
        <v>0</v>
      </c>
      <c r="O28" s="13">
        <f>+O21+O22+O23+O24+O25+O26</f>
        <v>0</v>
      </c>
      <c r="P28" s="19">
        <f>+P21+P22+P23+P24+P25+P26</f>
        <v>0</v>
      </c>
      <c r="Q28" s="13">
        <f>+Q21+Q22+Q23+Q24+Q25+Q26</f>
        <v>0</v>
      </c>
      <c r="R28" s="19">
        <v>0</v>
      </c>
      <c r="S28" s="13" t="s">
        <v>79</v>
      </c>
      <c r="T28" s="13" t="s">
        <v>79</v>
      </c>
      <c r="U28" s="13" t="s">
        <v>79</v>
      </c>
      <c r="V28" s="13" t="s">
        <v>79</v>
      </c>
      <c r="W28" s="13" t="s">
        <v>79</v>
      </c>
      <c r="X28" s="13" t="s">
        <v>79</v>
      </c>
      <c r="Y28" s="13" t="s">
        <v>79</v>
      </c>
      <c r="Z28" s="13" t="s">
        <v>79</v>
      </c>
      <c r="AA28" s="13">
        <f>+AA21+AA22+AA23+AA24+AA25+AA26</f>
        <v>0</v>
      </c>
      <c r="AB28" s="13">
        <f>+AB21+AB22+AB23+AB24+AB25+AB26</f>
        <v>0</v>
      </c>
      <c r="AC28" s="13">
        <f>+AC21+AC22+AC23+AC24+AC25+AC26</f>
        <v>0</v>
      </c>
      <c r="AD28" s="13">
        <f>+AD21+AD22+AD23+AD24+AD25+AD26</f>
        <v>0</v>
      </c>
    </row>
    <row r="29" spans="1:30" x14ac:dyDescent="0.25">
      <c r="A29" s="5" t="s">
        <v>171</v>
      </c>
      <c r="B29" s="4" t="s">
        <v>172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x14ac:dyDescent="0.25">
      <c r="A30" s="4" t="s">
        <v>102</v>
      </c>
      <c r="B30" s="4" t="s">
        <v>173</v>
      </c>
      <c r="C30" s="4"/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18">
        <f>SUM(H30/5154000*100)</f>
        <v>0</v>
      </c>
      <c r="J30" s="4">
        <v>0</v>
      </c>
      <c r="K30" s="4">
        <v>0</v>
      </c>
      <c r="L30" s="4">
        <f>+J30+K30</f>
        <v>0</v>
      </c>
      <c r="M30" s="18">
        <f>SUM(L30/5154000*100)</f>
        <v>0</v>
      </c>
      <c r="N30" s="4">
        <v>0</v>
      </c>
      <c r="O30" s="4">
        <v>0</v>
      </c>
      <c r="P30" s="18">
        <f>SUM((H30+N30)/5154000*100)</f>
        <v>0</v>
      </c>
      <c r="Q30" s="4">
        <v>0</v>
      </c>
      <c r="R30" s="18">
        <v>0</v>
      </c>
      <c r="S30" s="4" t="s">
        <v>79</v>
      </c>
      <c r="T30" s="4" t="s">
        <v>79</v>
      </c>
      <c r="U30" s="4" t="s">
        <v>79</v>
      </c>
      <c r="V30" s="4" t="s">
        <v>79</v>
      </c>
      <c r="W30" s="4" t="s">
        <v>79</v>
      </c>
      <c r="X30" s="4" t="s">
        <v>79</v>
      </c>
      <c r="Y30" s="4" t="s">
        <v>79</v>
      </c>
      <c r="Z30" s="4" t="s">
        <v>79</v>
      </c>
      <c r="AA30" s="4">
        <v>0</v>
      </c>
      <c r="AB30" s="4">
        <v>0</v>
      </c>
      <c r="AC30" s="4">
        <v>0</v>
      </c>
      <c r="AD30" s="4">
        <v>0</v>
      </c>
    </row>
    <row r="31" spans="1:30" x14ac:dyDescent="0.25">
      <c r="A31" s="4" t="s">
        <v>116</v>
      </c>
      <c r="B31" s="4" t="s">
        <v>174</v>
      </c>
      <c r="C31" s="4"/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18">
        <f>SUM(H31/5154000*100)</f>
        <v>0</v>
      </c>
      <c r="J31" s="4">
        <v>0</v>
      </c>
      <c r="K31" s="4">
        <v>0</v>
      </c>
      <c r="L31" s="4">
        <f>+J31+K31</f>
        <v>0</v>
      </c>
      <c r="M31" s="18">
        <f>SUM(L31/5154000*100)</f>
        <v>0</v>
      </c>
      <c r="N31" s="4">
        <v>0</v>
      </c>
      <c r="O31" s="4">
        <v>0</v>
      </c>
      <c r="P31" s="18">
        <f>SUM((H31+N31)/5154000*100)</f>
        <v>0</v>
      </c>
      <c r="Q31" s="4">
        <v>0</v>
      </c>
      <c r="R31" s="18">
        <v>0</v>
      </c>
      <c r="S31" s="4" t="s">
        <v>79</v>
      </c>
      <c r="T31" s="4" t="s">
        <v>79</v>
      </c>
      <c r="U31" s="4" t="s">
        <v>79</v>
      </c>
      <c r="V31" s="4" t="s">
        <v>79</v>
      </c>
      <c r="W31" s="4" t="s">
        <v>79</v>
      </c>
      <c r="X31" s="4" t="s">
        <v>79</v>
      </c>
      <c r="Y31" s="4" t="s">
        <v>79</v>
      </c>
      <c r="Z31" s="4" t="s">
        <v>79</v>
      </c>
      <c r="AA31" s="4">
        <v>0</v>
      </c>
      <c r="AB31" s="4">
        <v>0</v>
      </c>
      <c r="AC31" s="4">
        <v>0</v>
      </c>
      <c r="AD31" s="4">
        <v>0</v>
      </c>
    </row>
    <row r="32" spans="1:30" x14ac:dyDescent="0.25">
      <c r="A32" s="4" t="s">
        <v>118</v>
      </c>
      <c r="B32" s="4" t="s">
        <v>175</v>
      </c>
      <c r="C32" s="4"/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18">
        <f>SUM(H32/5154000*100)</f>
        <v>0</v>
      </c>
      <c r="J32" s="4">
        <v>0</v>
      </c>
      <c r="K32" s="4">
        <v>0</v>
      </c>
      <c r="L32" s="4">
        <f>+J32+K32</f>
        <v>0</v>
      </c>
      <c r="M32" s="18">
        <f>SUM(L32/5154000*100)</f>
        <v>0</v>
      </c>
      <c r="N32" s="4">
        <v>0</v>
      </c>
      <c r="O32" s="4">
        <v>0</v>
      </c>
      <c r="P32" s="18">
        <f>SUM((H32+N32)/5154000*100)</f>
        <v>0</v>
      </c>
      <c r="Q32" s="4">
        <v>0</v>
      </c>
      <c r="R32" s="18">
        <v>0</v>
      </c>
      <c r="S32" s="4" t="s">
        <v>79</v>
      </c>
      <c r="T32" s="4" t="s">
        <v>79</v>
      </c>
      <c r="U32" s="4" t="s">
        <v>79</v>
      </c>
      <c r="V32" s="4" t="s">
        <v>79</v>
      </c>
      <c r="W32" s="4" t="s">
        <v>79</v>
      </c>
      <c r="X32" s="4" t="s">
        <v>79</v>
      </c>
      <c r="Y32" s="4" t="s">
        <v>79</v>
      </c>
      <c r="Z32" s="4" t="s">
        <v>79</v>
      </c>
      <c r="AA32" s="4">
        <v>0</v>
      </c>
      <c r="AB32" s="4">
        <v>0</v>
      </c>
      <c r="AC32" s="4">
        <v>0</v>
      </c>
      <c r="AD32" s="4">
        <v>0</v>
      </c>
    </row>
    <row r="33" spans="1:30" s="6" customFormat="1" x14ac:dyDescent="0.25">
      <c r="A33" s="13"/>
      <c r="B33" s="13" t="s">
        <v>176</v>
      </c>
      <c r="C33" s="13"/>
      <c r="D33" s="13">
        <f>+D30+D31+D32</f>
        <v>0</v>
      </c>
      <c r="E33" s="13">
        <f>+E30+E31+E32</f>
        <v>0</v>
      </c>
      <c r="F33" s="13">
        <f>+F30+F31+F32</f>
        <v>0</v>
      </c>
      <c r="G33" s="13">
        <f>+G30+G31+G32</f>
        <v>0</v>
      </c>
      <c r="H33" s="13">
        <f>+H30+H31+H32</f>
        <v>0</v>
      </c>
      <c r="I33" s="19">
        <f>+I30+I31+I32</f>
        <v>0</v>
      </c>
      <c r="J33" s="13">
        <f>+J30+J31+J32</f>
        <v>0</v>
      </c>
      <c r="K33" s="13">
        <f>+K30+K31+K32</f>
        <v>0</v>
      </c>
      <c r="L33" s="13">
        <f>+L30+L31+L32</f>
        <v>0</v>
      </c>
      <c r="M33" s="19">
        <f>+M30+M31+M32</f>
        <v>0</v>
      </c>
      <c r="N33" s="13">
        <f>+N30+N31+N32</f>
        <v>0</v>
      </c>
      <c r="O33" s="13">
        <f>+O30+O31+O32</f>
        <v>0</v>
      </c>
      <c r="P33" s="19">
        <f>+P30+P31+P32</f>
        <v>0</v>
      </c>
      <c r="Q33" s="13">
        <f>+Q30+Q31+Q32</f>
        <v>0</v>
      </c>
      <c r="R33" s="19">
        <v>0</v>
      </c>
      <c r="S33" s="13" t="s">
        <v>79</v>
      </c>
      <c r="T33" s="13" t="s">
        <v>79</v>
      </c>
      <c r="U33" s="13" t="s">
        <v>79</v>
      </c>
      <c r="V33" s="13" t="s">
        <v>79</v>
      </c>
      <c r="W33" s="13" t="s">
        <v>79</v>
      </c>
      <c r="X33" s="13" t="s">
        <v>79</v>
      </c>
      <c r="Y33" s="13" t="s">
        <v>79</v>
      </c>
      <c r="Z33" s="13" t="s">
        <v>79</v>
      </c>
      <c r="AA33" s="13">
        <f>+AA30+AA31+AA32</f>
        <v>0</v>
      </c>
      <c r="AB33" s="13">
        <f>+AB30+AB31+AB32</f>
        <v>0</v>
      </c>
      <c r="AC33" s="13">
        <f>+AC30+AC31+AC32</f>
        <v>0</v>
      </c>
      <c r="AD33" s="13">
        <f>+AD30+AD31+AD32</f>
        <v>0</v>
      </c>
    </row>
    <row r="34" spans="1:30" x14ac:dyDescent="0.25">
      <c r="A34" s="5" t="s">
        <v>177</v>
      </c>
      <c r="B34" s="4" t="s">
        <v>178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1:30" x14ac:dyDescent="0.25">
      <c r="A35" s="4" t="s">
        <v>102</v>
      </c>
      <c r="B35" s="4" t="s">
        <v>179</v>
      </c>
      <c r="C35" s="4"/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18">
        <f>SUM(H35/5154000*100)</f>
        <v>0</v>
      </c>
      <c r="J35" s="4">
        <v>0</v>
      </c>
      <c r="K35" s="4">
        <v>0</v>
      </c>
      <c r="L35" s="4">
        <f>+J35+K35</f>
        <v>0</v>
      </c>
      <c r="M35" s="18">
        <f>SUM(L35/5154000*100)</f>
        <v>0</v>
      </c>
      <c r="N35" s="4">
        <v>0</v>
      </c>
      <c r="O35" s="4">
        <v>0</v>
      </c>
      <c r="P35" s="18">
        <f>SUM((H35+N35)/5154000*100)</f>
        <v>0</v>
      </c>
      <c r="Q35" s="4">
        <v>0</v>
      </c>
      <c r="R35" s="18">
        <v>0</v>
      </c>
      <c r="S35" s="4" t="s">
        <v>79</v>
      </c>
      <c r="T35" s="4" t="s">
        <v>79</v>
      </c>
      <c r="U35" s="4" t="s">
        <v>79</v>
      </c>
      <c r="V35" s="4" t="s">
        <v>79</v>
      </c>
      <c r="W35" s="4" t="s">
        <v>79</v>
      </c>
      <c r="X35" s="4" t="s">
        <v>79</v>
      </c>
      <c r="Y35" s="4" t="s">
        <v>79</v>
      </c>
      <c r="Z35" s="4" t="s">
        <v>79</v>
      </c>
      <c r="AA35" s="4">
        <v>0</v>
      </c>
      <c r="AB35" s="4">
        <v>0</v>
      </c>
      <c r="AC35" s="4">
        <v>0</v>
      </c>
      <c r="AD35" s="4">
        <v>0</v>
      </c>
    </row>
    <row r="36" spans="1:30" x14ac:dyDescent="0.25">
      <c r="A36" s="4" t="s">
        <v>116</v>
      </c>
      <c r="B36" s="4" t="s">
        <v>180</v>
      </c>
      <c r="C36" s="4"/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18">
        <f>SUM(H36/5154000*100)</f>
        <v>0</v>
      </c>
      <c r="J36" s="4">
        <v>0</v>
      </c>
      <c r="K36" s="4">
        <v>0</v>
      </c>
      <c r="L36" s="4">
        <f>+J36+K36</f>
        <v>0</v>
      </c>
      <c r="M36" s="18">
        <f>SUM(L36/5154000*100)</f>
        <v>0</v>
      </c>
      <c r="N36" s="4">
        <v>0</v>
      </c>
      <c r="O36" s="4">
        <v>0</v>
      </c>
      <c r="P36" s="18">
        <f>SUM((H36+N36)/5154000*100)</f>
        <v>0</v>
      </c>
      <c r="Q36" s="4">
        <v>0</v>
      </c>
      <c r="R36" s="18">
        <v>0</v>
      </c>
      <c r="S36" s="4" t="s">
        <v>79</v>
      </c>
      <c r="T36" s="4" t="s">
        <v>79</v>
      </c>
      <c r="U36" s="4" t="s">
        <v>79</v>
      </c>
      <c r="V36" s="4" t="s">
        <v>79</v>
      </c>
      <c r="W36" s="4" t="s">
        <v>79</v>
      </c>
      <c r="X36" s="4" t="s">
        <v>79</v>
      </c>
      <c r="Y36" s="4" t="s">
        <v>79</v>
      </c>
      <c r="Z36" s="4" t="s">
        <v>79</v>
      </c>
      <c r="AA36" s="4">
        <v>0</v>
      </c>
      <c r="AB36" s="4">
        <v>0</v>
      </c>
      <c r="AC36" s="4">
        <v>0</v>
      </c>
      <c r="AD36" s="4">
        <v>0</v>
      </c>
    </row>
    <row r="37" spans="1:30" x14ac:dyDescent="0.25">
      <c r="A37" s="4" t="s">
        <v>118</v>
      </c>
      <c r="B37" s="4" t="s">
        <v>181</v>
      </c>
      <c r="C37" s="4"/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18">
        <f>SUM(H37/5154000*100)</f>
        <v>0</v>
      </c>
      <c r="J37" s="4">
        <v>0</v>
      </c>
      <c r="K37" s="4">
        <v>0</v>
      </c>
      <c r="L37" s="4">
        <f>+J37+K37</f>
        <v>0</v>
      </c>
      <c r="M37" s="18">
        <f>SUM(L37/5154000*100)</f>
        <v>0</v>
      </c>
      <c r="N37" s="4">
        <v>0</v>
      </c>
      <c r="O37" s="4">
        <v>0</v>
      </c>
      <c r="P37" s="18">
        <f>SUM((H37+N37)/5154000*100)</f>
        <v>0</v>
      </c>
      <c r="Q37" s="4">
        <v>0</v>
      </c>
      <c r="R37" s="18">
        <v>0</v>
      </c>
      <c r="S37" s="4" t="s">
        <v>79</v>
      </c>
      <c r="T37" s="4" t="s">
        <v>79</v>
      </c>
      <c r="U37" s="4" t="s">
        <v>79</v>
      </c>
      <c r="V37" s="4" t="s">
        <v>79</v>
      </c>
      <c r="W37" s="4" t="s">
        <v>79</v>
      </c>
      <c r="X37" s="4" t="s">
        <v>79</v>
      </c>
      <c r="Y37" s="4" t="s">
        <v>79</v>
      </c>
      <c r="Z37" s="4" t="s">
        <v>79</v>
      </c>
      <c r="AA37" s="4">
        <v>0</v>
      </c>
      <c r="AB37" s="4">
        <v>0</v>
      </c>
      <c r="AC37" s="4">
        <v>0</v>
      </c>
      <c r="AD37" s="4">
        <v>0</v>
      </c>
    </row>
    <row r="38" spans="1:30" x14ac:dyDescent="0.25">
      <c r="A38" s="4" t="s">
        <v>120</v>
      </c>
      <c r="B38" s="4" t="s">
        <v>182</v>
      </c>
      <c r="C38" s="4"/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18">
        <f>SUM(H38/5154000*100)</f>
        <v>0</v>
      </c>
      <c r="J38" s="4">
        <v>0</v>
      </c>
      <c r="K38" s="4">
        <v>0</v>
      </c>
      <c r="L38" s="4">
        <f>+J38+K38</f>
        <v>0</v>
      </c>
      <c r="M38" s="18">
        <f>SUM(L38/5154000*100)</f>
        <v>0</v>
      </c>
      <c r="N38" s="4">
        <v>0</v>
      </c>
      <c r="O38" s="4">
        <v>0</v>
      </c>
      <c r="P38" s="18">
        <f>SUM((H38+N38)/5154000*100)</f>
        <v>0</v>
      </c>
      <c r="Q38" s="4">
        <v>0</v>
      </c>
      <c r="R38" s="18">
        <v>0</v>
      </c>
      <c r="S38" s="4" t="s">
        <v>79</v>
      </c>
      <c r="T38" s="4" t="s">
        <v>79</v>
      </c>
      <c r="U38" s="4" t="s">
        <v>79</v>
      </c>
      <c r="V38" s="4" t="s">
        <v>79</v>
      </c>
      <c r="W38" s="4" t="s">
        <v>79</v>
      </c>
      <c r="X38" s="4" t="s">
        <v>79</v>
      </c>
      <c r="Y38" s="4" t="s">
        <v>79</v>
      </c>
      <c r="Z38" s="4" t="s">
        <v>79</v>
      </c>
      <c r="AA38" s="4">
        <v>0</v>
      </c>
      <c r="AB38" s="4">
        <v>0</v>
      </c>
      <c r="AC38" s="4">
        <v>0</v>
      </c>
      <c r="AD38" s="4">
        <v>0</v>
      </c>
    </row>
    <row r="39" spans="1:30" x14ac:dyDescent="0.25">
      <c r="A39" s="4" t="s">
        <v>131</v>
      </c>
      <c r="B39" s="4" t="s">
        <v>183</v>
      </c>
      <c r="C39" s="4"/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18">
        <f>SUM(H39/5154000*100)</f>
        <v>0</v>
      </c>
      <c r="J39" s="4">
        <v>0</v>
      </c>
      <c r="K39" s="4">
        <v>0</v>
      </c>
      <c r="L39" s="4">
        <f>+J39+K39</f>
        <v>0</v>
      </c>
      <c r="M39" s="18">
        <f>SUM(L39/5154000*100)</f>
        <v>0</v>
      </c>
      <c r="N39" s="4">
        <v>0</v>
      </c>
      <c r="O39" s="4">
        <v>0</v>
      </c>
      <c r="P39" s="18">
        <f>SUM((H39+N39)/5154000*100)</f>
        <v>0</v>
      </c>
      <c r="Q39" s="4">
        <v>0</v>
      </c>
      <c r="R39" s="18">
        <v>0</v>
      </c>
      <c r="S39" s="4" t="s">
        <v>79</v>
      </c>
      <c r="T39" s="4" t="s">
        <v>79</v>
      </c>
      <c r="U39" s="4" t="s">
        <v>79</v>
      </c>
      <c r="V39" s="4" t="s">
        <v>79</v>
      </c>
      <c r="W39" s="4" t="s">
        <v>79</v>
      </c>
      <c r="X39" s="4" t="s">
        <v>79</v>
      </c>
      <c r="Y39" s="4" t="s">
        <v>79</v>
      </c>
      <c r="Z39" s="4" t="s">
        <v>79</v>
      </c>
      <c r="AA39" s="4">
        <v>0</v>
      </c>
      <c r="AB39" s="4">
        <v>0</v>
      </c>
      <c r="AC39" s="4">
        <v>0</v>
      </c>
      <c r="AD39" s="4">
        <v>0</v>
      </c>
    </row>
    <row r="40" spans="1:30" x14ac:dyDescent="0.25">
      <c r="A40" s="4" t="s">
        <v>151</v>
      </c>
      <c r="B40" s="4" t="s">
        <v>184</v>
      </c>
      <c r="C40" s="4"/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18">
        <f>SUM(H40/5154000*100)</f>
        <v>0</v>
      </c>
      <c r="J40" s="4">
        <v>0</v>
      </c>
      <c r="K40" s="4">
        <v>0</v>
      </c>
      <c r="L40" s="4">
        <f>+J40+K40</f>
        <v>0</v>
      </c>
      <c r="M40" s="18">
        <f>SUM(L40/5154000*100)</f>
        <v>0</v>
      </c>
      <c r="N40" s="4">
        <v>0</v>
      </c>
      <c r="O40" s="4">
        <v>0</v>
      </c>
      <c r="P40" s="18">
        <f>SUM((H40+N40)/5154000*100)</f>
        <v>0</v>
      </c>
      <c r="Q40" s="4">
        <v>0</v>
      </c>
      <c r="R40" s="18">
        <v>0</v>
      </c>
      <c r="S40" s="4" t="s">
        <v>79</v>
      </c>
      <c r="T40" s="4" t="s">
        <v>79</v>
      </c>
      <c r="U40" s="4" t="s">
        <v>79</v>
      </c>
      <c r="V40" s="4" t="s">
        <v>79</v>
      </c>
      <c r="W40" s="4" t="s">
        <v>79</v>
      </c>
      <c r="X40" s="4" t="s">
        <v>79</v>
      </c>
      <c r="Y40" s="4" t="s">
        <v>79</v>
      </c>
      <c r="Z40" s="4" t="s">
        <v>79</v>
      </c>
      <c r="AA40" s="4">
        <v>0</v>
      </c>
      <c r="AB40" s="4">
        <v>0</v>
      </c>
      <c r="AC40" s="4">
        <v>0</v>
      </c>
      <c r="AD40" s="4">
        <v>0</v>
      </c>
    </row>
    <row r="41" spans="1:30" x14ac:dyDescent="0.25">
      <c r="A41" s="5" t="s">
        <v>153</v>
      </c>
      <c r="B41" s="4" t="s">
        <v>185</v>
      </c>
      <c r="C41" s="4"/>
      <c r="D41" s="4">
        <v>227</v>
      </c>
      <c r="E41" s="4">
        <v>699450</v>
      </c>
      <c r="F41" s="4">
        <v>0</v>
      </c>
      <c r="G41" s="4">
        <v>0</v>
      </c>
      <c r="H41" s="4">
        <v>699450</v>
      </c>
      <c r="I41" s="18">
        <f>SUM(H41/5154000*100)</f>
        <v>13.571012805587893</v>
      </c>
      <c r="J41" s="4">
        <v>699450</v>
      </c>
      <c r="K41" s="4">
        <v>0</v>
      </c>
      <c r="L41" s="4">
        <f>+J41+K41</f>
        <v>699450</v>
      </c>
      <c r="M41" s="18">
        <f>SUM(L41/5154000*100)</f>
        <v>13.571012805587893</v>
      </c>
      <c r="N41" s="4">
        <v>0</v>
      </c>
      <c r="O41" s="4">
        <v>699450</v>
      </c>
      <c r="P41" s="18">
        <f>SUM((H41+N41)/5154000*100)</f>
        <v>13.571012805587893</v>
      </c>
      <c r="Q41" s="4">
        <v>225450</v>
      </c>
      <c r="R41" s="18">
        <f>SUM(Q41/O41*100)</f>
        <v>32.232468368003431</v>
      </c>
      <c r="S41" s="4" t="s">
        <v>79</v>
      </c>
      <c r="T41" s="4" t="s">
        <v>79</v>
      </c>
      <c r="U41" s="4" t="s">
        <v>79</v>
      </c>
      <c r="V41" s="4" t="s">
        <v>79</v>
      </c>
      <c r="W41" s="4" t="s">
        <v>79</v>
      </c>
      <c r="X41" s="4" t="s">
        <v>79</v>
      </c>
      <c r="Y41" s="4" t="s">
        <v>79</v>
      </c>
      <c r="Z41" s="4" t="s">
        <v>79</v>
      </c>
      <c r="AA41" s="4">
        <v>699450</v>
      </c>
      <c r="AB41" s="4">
        <v>0</v>
      </c>
      <c r="AC41" s="4">
        <v>0</v>
      </c>
      <c r="AD41" s="4">
        <v>0</v>
      </c>
    </row>
    <row r="42" spans="1:30" x14ac:dyDescent="0.25">
      <c r="A42" s="5" t="s">
        <v>155</v>
      </c>
      <c r="B42" s="4" t="s">
        <v>186</v>
      </c>
      <c r="C42" s="4"/>
      <c r="D42" s="4">
        <v>6</v>
      </c>
      <c r="E42" s="4">
        <v>202800</v>
      </c>
      <c r="F42" s="4">
        <v>0</v>
      </c>
      <c r="G42" s="4">
        <v>0</v>
      </c>
      <c r="H42" s="4">
        <v>202800</v>
      </c>
      <c r="I42" s="18">
        <f>SUM(H42/5154000*100)</f>
        <v>3.9348079161816067</v>
      </c>
      <c r="J42" s="4">
        <v>202800</v>
      </c>
      <c r="K42" s="4">
        <v>0</v>
      </c>
      <c r="L42" s="4">
        <f>+J42+K42</f>
        <v>202800</v>
      </c>
      <c r="M42" s="18">
        <f>SUM(L42/5154000*100)</f>
        <v>3.9348079161816067</v>
      </c>
      <c r="N42" s="4">
        <v>0</v>
      </c>
      <c r="O42" s="4">
        <v>202800</v>
      </c>
      <c r="P42" s="18">
        <f>SUM((H42+N42)/5154000*100)</f>
        <v>3.9348079161816067</v>
      </c>
      <c r="Q42" s="4">
        <v>0</v>
      </c>
      <c r="R42" s="18">
        <v>0</v>
      </c>
      <c r="S42" s="4" t="s">
        <v>79</v>
      </c>
      <c r="T42" s="4" t="s">
        <v>79</v>
      </c>
      <c r="U42" s="4" t="s">
        <v>79</v>
      </c>
      <c r="V42" s="4" t="s">
        <v>79</v>
      </c>
      <c r="W42" s="4" t="s">
        <v>79</v>
      </c>
      <c r="X42" s="4" t="s">
        <v>79</v>
      </c>
      <c r="Y42" s="4" t="s">
        <v>79</v>
      </c>
      <c r="Z42" s="4" t="s">
        <v>79</v>
      </c>
      <c r="AA42" s="4">
        <v>202800</v>
      </c>
      <c r="AB42" s="4">
        <v>0</v>
      </c>
      <c r="AC42" s="4">
        <v>0</v>
      </c>
      <c r="AD42" s="4">
        <v>0</v>
      </c>
    </row>
    <row r="43" spans="1:30" x14ac:dyDescent="0.25">
      <c r="A43" s="4" t="s">
        <v>157</v>
      </c>
      <c r="B43" s="4" t="s">
        <v>187</v>
      </c>
      <c r="C43" s="4"/>
      <c r="D43" s="4">
        <v>2</v>
      </c>
      <c r="E43" s="4">
        <v>2400</v>
      </c>
      <c r="F43" s="4">
        <v>0</v>
      </c>
      <c r="G43" s="4">
        <v>0</v>
      </c>
      <c r="H43" s="4">
        <v>2400</v>
      </c>
      <c r="I43" s="18">
        <f>SUM(H43/5154000*100)</f>
        <v>4.6565774155995346E-2</v>
      </c>
      <c r="J43" s="4">
        <v>2400</v>
      </c>
      <c r="K43" s="4">
        <v>0</v>
      </c>
      <c r="L43" s="4">
        <f>+J43+K43</f>
        <v>2400</v>
      </c>
      <c r="M43" s="18">
        <f>SUM(L43/5154000*100)</f>
        <v>4.6565774155995346E-2</v>
      </c>
      <c r="N43" s="4">
        <v>0</v>
      </c>
      <c r="O43" s="4">
        <v>2400</v>
      </c>
      <c r="P43" s="18">
        <f>SUM((H43+N43)/5154000*100)</f>
        <v>4.6565774155995346E-2</v>
      </c>
      <c r="Q43" s="4">
        <v>0</v>
      </c>
      <c r="R43" s="18">
        <v>0</v>
      </c>
      <c r="S43" s="4" t="s">
        <v>79</v>
      </c>
      <c r="T43" s="4" t="s">
        <v>79</v>
      </c>
      <c r="U43" s="4" t="s">
        <v>79</v>
      </c>
      <c r="V43" s="4" t="s">
        <v>79</v>
      </c>
      <c r="W43" s="4" t="s">
        <v>79</v>
      </c>
      <c r="X43" s="4" t="s">
        <v>79</v>
      </c>
      <c r="Y43" s="4" t="s">
        <v>79</v>
      </c>
      <c r="Z43" s="4" t="s">
        <v>79</v>
      </c>
      <c r="AA43" s="4">
        <v>2400</v>
      </c>
      <c r="AB43" s="4">
        <v>0</v>
      </c>
      <c r="AC43" s="4">
        <v>0</v>
      </c>
      <c r="AD43" s="4">
        <v>0</v>
      </c>
    </row>
    <row r="44" spans="1:30" x14ac:dyDescent="0.25">
      <c r="A44" s="4" t="s">
        <v>159</v>
      </c>
      <c r="B44" s="4" t="s">
        <v>188</v>
      </c>
      <c r="C44" s="4"/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18">
        <f>SUM(H44/5154000*100)</f>
        <v>0</v>
      </c>
      <c r="J44" s="4">
        <v>0</v>
      </c>
      <c r="K44" s="4">
        <v>0</v>
      </c>
      <c r="L44" s="4">
        <f>+J44+K44</f>
        <v>0</v>
      </c>
      <c r="M44" s="18">
        <f>SUM(L44/5154000*100)</f>
        <v>0</v>
      </c>
      <c r="N44" s="4">
        <v>0</v>
      </c>
      <c r="O44" s="4">
        <v>0</v>
      </c>
      <c r="P44" s="18">
        <f>SUM((H44+N44)/5154000*100)</f>
        <v>0</v>
      </c>
      <c r="Q44" s="4">
        <v>0</v>
      </c>
      <c r="R44" s="18">
        <v>0</v>
      </c>
      <c r="S44" s="4" t="s">
        <v>79</v>
      </c>
      <c r="T44" s="4" t="s">
        <v>79</v>
      </c>
      <c r="U44" s="4" t="s">
        <v>79</v>
      </c>
      <c r="V44" s="4" t="s">
        <v>79</v>
      </c>
      <c r="W44" s="4" t="s">
        <v>79</v>
      </c>
      <c r="X44" s="4" t="s">
        <v>79</v>
      </c>
      <c r="Y44" s="4" t="s">
        <v>79</v>
      </c>
      <c r="Z44" s="4" t="s">
        <v>79</v>
      </c>
      <c r="AA44" s="4">
        <v>0</v>
      </c>
      <c r="AB44" s="4">
        <v>0</v>
      </c>
      <c r="AC44" s="4">
        <v>0</v>
      </c>
      <c r="AD44" s="4">
        <v>0</v>
      </c>
    </row>
    <row r="45" spans="1:30" x14ac:dyDescent="0.25">
      <c r="A45" s="4" t="s">
        <v>161</v>
      </c>
      <c r="B45" s="4" t="s">
        <v>189</v>
      </c>
      <c r="C45" s="4"/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18">
        <f>SUM(H45/5154000*100)</f>
        <v>0</v>
      </c>
      <c r="J45" s="4">
        <v>0</v>
      </c>
      <c r="K45" s="4">
        <v>0</v>
      </c>
      <c r="L45" s="4">
        <f>+J45+K45</f>
        <v>0</v>
      </c>
      <c r="M45" s="18">
        <f>SUM(L45/5154000*100)</f>
        <v>0</v>
      </c>
      <c r="N45" s="4">
        <v>0</v>
      </c>
      <c r="O45" s="4">
        <v>0</v>
      </c>
      <c r="P45" s="18">
        <f>SUM((H45+N45)/5154000*100)</f>
        <v>0</v>
      </c>
      <c r="Q45" s="4">
        <v>0</v>
      </c>
      <c r="R45" s="18">
        <v>0</v>
      </c>
      <c r="S45" s="4" t="s">
        <v>79</v>
      </c>
      <c r="T45" s="4" t="s">
        <v>79</v>
      </c>
      <c r="U45" s="4" t="s">
        <v>79</v>
      </c>
      <c r="V45" s="4" t="s">
        <v>79</v>
      </c>
      <c r="W45" s="4" t="s">
        <v>79</v>
      </c>
      <c r="X45" s="4" t="s">
        <v>79</v>
      </c>
      <c r="Y45" s="4" t="s">
        <v>79</v>
      </c>
      <c r="Z45" s="4" t="s">
        <v>79</v>
      </c>
      <c r="AA45" s="4">
        <v>0</v>
      </c>
      <c r="AB45" s="4">
        <v>0</v>
      </c>
      <c r="AC45" s="4">
        <v>0</v>
      </c>
      <c r="AD45" s="4">
        <v>0</v>
      </c>
    </row>
    <row r="46" spans="1:30" x14ac:dyDescent="0.25">
      <c r="A46" s="4" t="s">
        <v>190</v>
      </c>
      <c r="B46" s="4" t="s">
        <v>191</v>
      </c>
      <c r="C46" s="4"/>
      <c r="D46" s="4">
        <v>24</v>
      </c>
      <c r="E46" s="4">
        <v>706950</v>
      </c>
      <c r="F46" s="4">
        <v>0</v>
      </c>
      <c r="G46" s="4">
        <v>0</v>
      </c>
      <c r="H46" s="4">
        <v>706950</v>
      </c>
      <c r="I46" s="18">
        <f>SUM(H46/5154000*100)</f>
        <v>13.716530849825379</v>
      </c>
      <c r="J46" s="4">
        <v>706950</v>
      </c>
      <c r="K46" s="4">
        <v>0</v>
      </c>
      <c r="L46" s="4">
        <f>+J46+K46</f>
        <v>706950</v>
      </c>
      <c r="M46" s="18">
        <f>SUM(L46/5154000*100)</f>
        <v>13.716530849825379</v>
      </c>
      <c r="N46" s="4">
        <v>0</v>
      </c>
      <c r="O46" s="4">
        <v>706950</v>
      </c>
      <c r="P46" s="18">
        <f>SUM((H46+N46)/5154000*100)</f>
        <v>13.716530849825379</v>
      </c>
      <c r="Q46" s="4">
        <v>30150</v>
      </c>
      <c r="R46" s="18">
        <f>SUM(Q46/O46*100)</f>
        <v>4.2647994907702103</v>
      </c>
      <c r="S46" s="4" t="s">
        <v>79</v>
      </c>
      <c r="T46" s="4" t="s">
        <v>79</v>
      </c>
      <c r="U46" s="4" t="s">
        <v>79</v>
      </c>
      <c r="V46" s="4" t="s">
        <v>79</v>
      </c>
      <c r="W46" s="4" t="s">
        <v>79</v>
      </c>
      <c r="X46" s="4" t="s">
        <v>79</v>
      </c>
      <c r="Y46" s="4" t="s">
        <v>79</v>
      </c>
      <c r="Z46" s="4" t="s">
        <v>79</v>
      </c>
      <c r="AA46" s="4">
        <v>706950</v>
      </c>
      <c r="AB46" s="4">
        <v>0</v>
      </c>
      <c r="AC46" s="4">
        <v>0</v>
      </c>
      <c r="AD46" s="4">
        <v>0</v>
      </c>
    </row>
    <row r="47" spans="1:30" x14ac:dyDescent="0.25">
      <c r="A47" s="4"/>
      <c r="B47" s="4" t="s">
        <v>192</v>
      </c>
      <c r="C47" s="4" t="s">
        <v>193</v>
      </c>
      <c r="D47" s="4">
        <v>1</v>
      </c>
      <c r="E47" s="4">
        <v>110400</v>
      </c>
      <c r="F47" s="4">
        <v>0</v>
      </c>
      <c r="G47" s="4">
        <v>0</v>
      </c>
      <c r="H47" s="4">
        <v>110400</v>
      </c>
      <c r="I47" s="18">
        <f>SUM(H47/5154000*100)</f>
        <v>2.1420256111757858</v>
      </c>
      <c r="J47" s="4">
        <v>110400</v>
      </c>
      <c r="K47" s="4">
        <v>0</v>
      </c>
      <c r="L47" s="4">
        <f>+J47+K47</f>
        <v>110400</v>
      </c>
      <c r="M47" s="18">
        <f>SUM(L47/5154000*100)</f>
        <v>2.1420256111757858</v>
      </c>
      <c r="N47" s="4">
        <v>0</v>
      </c>
      <c r="O47" s="4">
        <v>110400</v>
      </c>
      <c r="P47" s="18">
        <f>SUM((H47+N47)/5154000*100)</f>
        <v>2.1420256111757858</v>
      </c>
      <c r="Q47" s="4">
        <v>0</v>
      </c>
      <c r="R47" s="18">
        <f>SUM(Q47/O47*100)</f>
        <v>0</v>
      </c>
      <c r="S47" s="4" t="s">
        <v>79</v>
      </c>
      <c r="T47" s="4" t="s">
        <v>79</v>
      </c>
      <c r="U47" s="4" t="s">
        <v>79</v>
      </c>
      <c r="V47" s="4" t="s">
        <v>79</v>
      </c>
      <c r="W47" s="4" t="s">
        <v>79</v>
      </c>
      <c r="X47" s="4" t="s">
        <v>79</v>
      </c>
      <c r="Y47" s="4" t="s">
        <v>79</v>
      </c>
      <c r="Z47" s="4" t="s">
        <v>79</v>
      </c>
      <c r="AA47" s="4">
        <v>110400</v>
      </c>
      <c r="AB47" s="4">
        <v>0</v>
      </c>
      <c r="AC47" s="4">
        <v>0</v>
      </c>
      <c r="AD47" s="4">
        <v>0</v>
      </c>
    </row>
    <row r="48" spans="1:30" x14ac:dyDescent="0.25">
      <c r="A48" s="4"/>
      <c r="B48" s="4" t="s">
        <v>194</v>
      </c>
      <c r="C48" s="4" t="s">
        <v>195</v>
      </c>
      <c r="D48" s="4">
        <v>1</v>
      </c>
      <c r="E48" s="4">
        <v>106800</v>
      </c>
      <c r="F48" s="4">
        <v>0</v>
      </c>
      <c r="G48" s="4">
        <v>0</v>
      </c>
      <c r="H48" s="4">
        <v>106800</v>
      </c>
      <c r="I48" s="18">
        <f>SUM(H48/5154000*100)</f>
        <v>2.072176949941793</v>
      </c>
      <c r="J48" s="4">
        <v>106800</v>
      </c>
      <c r="K48" s="4">
        <v>0</v>
      </c>
      <c r="L48" s="4">
        <f>+J48+K48</f>
        <v>106800</v>
      </c>
      <c r="M48" s="18">
        <f>SUM(L48/5154000*100)</f>
        <v>2.072176949941793</v>
      </c>
      <c r="N48" s="4">
        <v>0</v>
      </c>
      <c r="O48" s="4">
        <v>106800</v>
      </c>
      <c r="P48" s="18">
        <f>SUM((H48+N48)/5154000*100)</f>
        <v>2.072176949941793</v>
      </c>
      <c r="Q48" s="4">
        <v>0</v>
      </c>
      <c r="R48" s="18">
        <f>SUM(Q48/O48*100)</f>
        <v>0</v>
      </c>
      <c r="S48" s="4" t="s">
        <v>79</v>
      </c>
      <c r="T48" s="4" t="s">
        <v>79</v>
      </c>
      <c r="U48" s="4" t="s">
        <v>79</v>
      </c>
      <c r="V48" s="4" t="s">
        <v>79</v>
      </c>
      <c r="W48" s="4" t="s">
        <v>79</v>
      </c>
      <c r="X48" s="4" t="s">
        <v>79</v>
      </c>
      <c r="Y48" s="4" t="s">
        <v>79</v>
      </c>
      <c r="Z48" s="4" t="s">
        <v>79</v>
      </c>
      <c r="AA48" s="4">
        <v>106800</v>
      </c>
      <c r="AB48" s="4">
        <v>0</v>
      </c>
      <c r="AC48" s="4">
        <v>0</v>
      </c>
      <c r="AD48" s="4">
        <v>0</v>
      </c>
    </row>
    <row r="49" spans="1:30" x14ac:dyDescent="0.25">
      <c r="A49" s="4"/>
      <c r="B49" s="4" t="s">
        <v>196</v>
      </c>
      <c r="C49" s="4" t="s">
        <v>197</v>
      </c>
      <c r="D49" s="4">
        <v>1</v>
      </c>
      <c r="E49" s="4">
        <v>97200</v>
      </c>
      <c r="F49" s="4">
        <v>0</v>
      </c>
      <c r="G49" s="4">
        <v>0</v>
      </c>
      <c r="H49" s="4">
        <v>97200</v>
      </c>
      <c r="I49" s="18">
        <f>SUM(H49/5154000*100)</f>
        <v>1.8859138533178115</v>
      </c>
      <c r="J49" s="4">
        <v>97200</v>
      </c>
      <c r="K49" s="4">
        <v>0</v>
      </c>
      <c r="L49" s="4">
        <f>+J49+K49</f>
        <v>97200</v>
      </c>
      <c r="M49" s="18">
        <f>SUM(L49/5154000*100)</f>
        <v>1.8859138533178115</v>
      </c>
      <c r="N49" s="4">
        <v>0</v>
      </c>
      <c r="O49" s="4">
        <v>97200</v>
      </c>
      <c r="P49" s="18">
        <f>SUM((H49+N49)/5154000*100)</f>
        <v>1.8859138533178115</v>
      </c>
      <c r="Q49" s="4">
        <v>0</v>
      </c>
      <c r="R49" s="18">
        <f>SUM(Q49/O49*100)</f>
        <v>0</v>
      </c>
      <c r="S49" s="4" t="s">
        <v>79</v>
      </c>
      <c r="T49" s="4" t="s">
        <v>79</v>
      </c>
      <c r="U49" s="4" t="s">
        <v>79</v>
      </c>
      <c r="V49" s="4" t="s">
        <v>79</v>
      </c>
      <c r="W49" s="4" t="s">
        <v>79</v>
      </c>
      <c r="X49" s="4" t="s">
        <v>79</v>
      </c>
      <c r="Y49" s="4" t="s">
        <v>79</v>
      </c>
      <c r="Z49" s="4" t="s">
        <v>79</v>
      </c>
      <c r="AA49" s="4">
        <v>97200</v>
      </c>
      <c r="AB49" s="4">
        <v>0</v>
      </c>
      <c r="AC49" s="4">
        <v>0</v>
      </c>
      <c r="AD49" s="4">
        <v>0</v>
      </c>
    </row>
    <row r="50" spans="1:30" x14ac:dyDescent="0.25">
      <c r="A50" s="4"/>
      <c r="B50" s="4" t="s">
        <v>198</v>
      </c>
      <c r="C50" s="4" t="s">
        <v>199</v>
      </c>
      <c r="D50" s="4">
        <v>1</v>
      </c>
      <c r="E50" s="4">
        <v>54000</v>
      </c>
      <c r="F50" s="4">
        <v>0</v>
      </c>
      <c r="G50" s="4">
        <v>0</v>
      </c>
      <c r="H50" s="4">
        <v>54000</v>
      </c>
      <c r="I50" s="18">
        <f>SUM(H50/5154000*100)</f>
        <v>1.0477299185098952</v>
      </c>
      <c r="J50" s="4">
        <v>54000</v>
      </c>
      <c r="K50" s="4">
        <v>0</v>
      </c>
      <c r="L50" s="4">
        <f>+J50+K50</f>
        <v>54000</v>
      </c>
      <c r="M50" s="18">
        <f>SUM(L50/5154000*100)</f>
        <v>1.0477299185098952</v>
      </c>
      <c r="N50" s="4">
        <v>0</v>
      </c>
      <c r="O50" s="4">
        <v>54000</v>
      </c>
      <c r="P50" s="18">
        <f>SUM((H50+N50)/5154000*100)</f>
        <v>1.0477299185098952</v>
      </c>
      <c r="Q50" s="4">
        <v>0</v>
      </c>
      <c r="R50" s="18">
        <f>SUM(Q50/O50*100)</f>
        <v>0</v>
      </c>
      <c r="S50" s="4" t="s">
        <v>79</v>
      </c>
      <c r="T50" s="4" t="s">
        <v>79</v>
      </c>
      <c r="U50" s="4" t="s">
        <v>79</v>
      </c>
      <c r="V50" s="4" t="s">
        <v>79</v>
      </c>
      <c r="W50" s="4" t="s">
        <v>79</v>
      </c>
      <c r="X50" s="4" t="s">
        <v>79</v>
      </c>
      <c r="Y50" s="4" t="s">
        <v>79</v>
      </c>
      <c r="Z50" s="4" t="s">
        <v>79</v>
      </c>
      <c r="AA50" s="4">
        <v>54000</v>
      </c>
      <c r="AB50" s="4">
        <v>0</v>
      </c>
      <c r="AC50" s="4">
        <v>0</v>
      </c>
      <c r="AD50" s="4">
        <v>0</v>
      </c>
    </row>
    <row r="51" spans="1:30" x14ac:dyDescent="0.25">
      <c r="A51" s="4"/>
      <c r="B51" s="4" t="s">
        <v>200</v>
      </c>
      <c r="C51" s="4" t="s">
        <v>201</v>
      </c>
      <c r="D51" s="4">
        <v>1</v>
      </c>
      <c r="E51" s="4">
        <v>140400</v>
      </c>
      <c r="F51" s="4">
        <v>0</v>
      </c>
      <c r="G51" s="4">
        <v>0</v>
      </c>
      <c r="H51" s="4">
        <v>140400</v>
      </c>
      <c r="I51" s="18">
        <f>SUM(H51/5154000*100)</f>
        <v>2.7240977881257273</v>
      </c>
      <c r="J51" s="4">
        <v>140400</v>
      </c>
      <c r="K51" s="4">
        <v>0</v>
      </c>
      <c r="L51" s="4">
        <f>+J51+K51</f>
        <v>140400</v>
      </c>
      <c r="M51" s="18">
        <f>SUM(L51/5154000*100)</f>
        <v>2.7240977881257273</v>
      </c>
      <c r="N51" s="4">
        <v>0</v>
      </c>
      <c r="O51" s="4">
        <v>140400</v>
      </c>
      <c r="P51" s="18">
        <f>SUM((H51+N51)/5154000*100)</f>
        <v>2.7240977881257273</v>
      </c>
      <c r="Q51" s="4">
        <v>0</v>
      </c>
      <c r="R51" s="18">
        <f>SUM(Q51/O51*100)</f>
        <v>0</v>
      </c>
      <c r="S51" s="4" t="s">
        <v>79</v>
      </c>
      <c r="T51" s="4" t="s">
        <v>79</v>
      </c>
      <c r="U51" s="4" t="s">
        <v>79</v>
      </c>
      <c r="V51" s="4" t="s">
        <v>79</v>
      </c>
      <c r="W51" s="4" t="s">
        <v>79</v>
      </c>
      <c r="X51" s="4" t="s">
        <v>79</v>
      </c>
      <c r="Y51" s="4" t="s">
        <v>79</v>
      </c>
      <c r="Z51" s="4" t="s">
        <v>79</v>
      </c>
      <c r="AA51" s="4">
        <v>140400</v>
      </c>
      <c r="AB51" s="4">
        <v>0</v>
      </c>
      <c r="AC51" s="4">
        <v>0</v>
      </c>
      <c r="AD51" s="4">
        <v>0</v>
      </c>
    </row>
    <row r="52" spans="1:30" x14ac:dyDescent="0.25">
      <c r="A52" s="4" t="s">
        <v>202</v>
      </c>
      <c r="B52" s="4" t="s">
        <v>121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 spans="1:30" x14ac:dyDescent="0.25">
      <c r="A53" s="4"/>
      <c r="B53" s="4" t="s">
        <v>203</v>
      </c>
      <c r="C53" s="4"/>
      <c r="D53" s="4">
        <v>17</v>
      </c>
      <c r="E53" s="4">
        <v>72000</v>
      </c>
      <c r="F53" s="4">
        <v>0</v>
      </c>
      <c r="G53" s="4">
        <v>0</v>
      </c>
      <c r="H53" s="4">
        <v>72000</v>
      </c>
      <c r="I53" s="18">
        <f>SUM(H53/5154000*100)</f>
        <v>1.3969732246798603</v>
      </c>
      <c r="J53" s="4">
        <v>72000</v>
      </c>
      <c r="K53" s="4">
        <v>0</v>
      </c>
      <c r="L53" s="4">
        <f>+J53+K53</f>
        <v>72000</v>
      </c>
      <c r="M53" s="18">
        <f>SUM(L53/5154000*100)</f>
        <v>1.3969732246798603</v>
      </c>
      <c r="N53" s="4">
        <v>0</v>
      </c>
      <c r="O53" s="4">
        <v>72000</v>
      </c>
      <c r="P53" s="18">
        <f>SUM((H53+N53)/5154000*100)</f>
        <v>1.3969732246798603</v>
      </c>
      <c r="Q53" s="4">
        <v>0</v>
      </c>
      <c r="R53" s="18">
        <v>0</v>
      </c>
      <c r="S53" s="4" t="s">
        <v>79</v>
      </c>
      <c r="T53" s="4" t="s">
        <v>79</v>
      </c>
      <c r="U53" s="4" t="s">
        <v>79</v>
      </c>
      <c r="V53" s="4" t="s">
        <v>79</v>
      </c>
      <c r="W53" s="4" t="s">
        <v>79</v>
      </c>
      <c r="X53" s="4" t="s">
        <v>79</v>
      </c>
      <c r="Y53" s="4" t="s">
        <v>79</v>
      </c>
      <c r="Z53" s="4" t="s">
        <v>79</v>
      </c>
      <c r="AA53" s="4">
        <v>72000</v>
      </c>
      <c r="AB53" s="4">
        <v>0</v>
      </c>
      <c r="AC53" s="4">
        <v>0</v>
      </c>
      <c r="AD53" s="4">
        <v>0</v>
      </c>
    </row>
    <row r="54" spans="1:30" s="6" customFormat="1" x14ac:dyDescent="0.25">
      <c r="A54" s="13"/>
      <c r="B54" s="13" t="s">
        <v>204</v>
      </c>
      <c r="C54" s="13"/>
      <c r="D54" s="13">
        <f>+D35+D36+D37+D38+D39+D40+D41+D42+D43+D44+D45+D46+D53</f>
        <v>276</v>
      </c>
      <c r="E54" s="13">
        <f>+E35+E36+E37+E38+E39+E40+E41+E42+E43+E44+E45+E46+E53</f>
        <v>1683600</v>
      </c>
      <c r="F54" s="13">
        <f>+F35+F36+F37+F38+F39+F40+F41+F42+F43+F44+F45+F46+F53</f>
        <v>0</v>
      </c>
      <c r="G54" s="13">
        <f>+G35+G36+G37+G38+G39+G40+G41+G42+G43+G44+G45+G46+G53</f>
        <v>0</v>
      </c>
      <c r="H54" s="13">
        <f>+H35+H36+H37+H38+H39+H40+H41+H42+H43+H44+H45+H46+H53</f>
        <v>1683600</v>
      </c>
      <c r="I54" s="19">
        <f>+I35+I36+I37+I38+I39+I40+I41+I42+I43+I44+I45+I46+I53</f>
        <v>32.665890570430733</v>
      </c>
      <c r="J54" s="13">
        <f>+J35+J36+J37+J38+J39+J40+J41+J42+J43+J44+J45+J46+J53</f>
        <v>1683600</v>
      </c>
      <c r="K54" s="13">
        <f>+K35+K36+K37+K38+K39+K40+K41+K42+K43+K44+K45+K46+K53</f>
        <v>0</v>
      </c>
      <c r="L54" s="13">
        <f>+L35+L36+L37+L38+L39+L40+L41+L42+L43+L44+L45+L46+L53</f>
        <v>1683600</v>
      </c>
      <c r="M54" s="19">
        <f>+M35+M36+M37+M38+M39+M40+M41+M42+M43+M44+M45+M46+M53</f>
        <v>32.665890570430733</v>
      </c>
      <c r="N54" s="13">
        <f>+N35+N36+N37+N38+N39+N40+N41+N42+N43+N44+N45+N46+N53</f>
        <v>0</v>
      </c>
      <c r="O54" s="13">
        <f>+O35+O36+O37+O38+O39+O40+O41+O42+O43+O44+O45+O46+O53</f>
        <v>1683600</v>
      </c>
      <c r="P54" s="19">
        <f>+P35+P36+P37+P38+P39+P40+P41+P42+P43+P44+P45+P46+P53</f>
        <v>32.665890570430733</v>
      </c>
      <c r="Q54" s="13">
        <f>+Q35+Q36+Q37+Q38+Q39+Q40+Q41+Q42+Q43+Q44+Q45+Q46+Q53</f>
        <v>255600</v>
      </c>
      <c r="R54" s="19">
        <f>SUM(Q54/O54*100)</f>
        <v>15.181753385602281</v>
      </c>
      <c r="S54" s="13"/>
      <c r="T54" s="13"/>
      <c r="U54" s="13"/>
      <c r="V54" s="13"/>
      <c r="W54" s="13"/>
      <c r="X54" s="13"/>
      <c r="Y54" s="13"/>
      <c r="Z54" s="13"/>
      <c r="AA54" s="13">
        <f>+AA35+AA36+AA37+AA38+AA39+AA40+AA41+AA42+AA43+AA44+AA45+AA46+AA53</f>
        <v>1683600</v>
      </c>
      <c r="AB54" s="13">
        <f>+AB35+AB36+AB37+AB38+AB39+AB40+AB41+AB42+AB43+AB44+AB45+AB46+AB53</f>
        <v>0</v>
      </c>
      <c r="AC54" s="13">
        <f>+AC35+AC36+AC37+AC38+AC39+AC40+AC41+AC42+AC43+AC44+AC45+AC46+AC53</f>
        <v>0</v>
      </c>
      <c r="AD54" s="13">
        <f>+AD35+AD36+AD37+AD38+AD39+AD40+AD41+AD42+AD43+AD44+AD45+AD46+AD53</f>
        <v>0</v>
      </c>
    </row>
    <row r="55" spans="1:30" s="6" customFormat="1" x14ac:dyDescent="0.25">
      <c r="A55" s="13"/>
      <c r="B55" s="13" t="s">
        <v>205</v>
      </c>
      <c r="C55" s="13"/>
      <c r="D55" s="13">
        <f>+D19+D28+D33+D54</f>
        <v>276</v>
      </c>
      <c r="E55" s="13">
        <f>+E19+E28+E33+E54</f>
        <v>1683600</v>
      </c>
      <c r="F55" s="13">
        <f>+F19+F28+F33+F54</f>
        <v>0</v>
      </c>
      <c r="G55" s="13">
        <f>+G19+G28+G33+G54</f>
        <v>0</v>
      </c>
      <c r="H55" s="13">
        <f>+H19+H28+H33+H54</f>
        <v>1683600</v>
      </c>
      <c r="I55" s="19">
        <f>+I19+I28+I33+I54</f>
        <v>32.665890570430733</v>
      </c>
      <c r="J55" s="13">
        <f>+J19+J28+J33+J54</f>
        <v>1683600</v>
      </c>
      <c r="K55" s="13">
        <f>+K19+K28+K33+K54</f>
        <v>0</v>
      </c>
      <c r="L55" s="13">
        <f>+L19+L28+L33+L54</f>
        <v>1683600</v>
      </c>
      <c r="M55" s="19">
        <f>+M19+M28+M33+M54</f>
        <v>32.665890570430733</v>
      </c>
      <c r="N55" s="13">
        <f>+N19+N28+N33+N54</f>
        <v>0</v>
      </c>
      <c r="O55" s="13">
        <f>+O19+O28+O33+O54</f>
        <v>1683600</v>
      </c>
      <c r="P55" s="19">
        <f>+P19+P28+P33+P54</f>
        <v>32.665890570430733</v>
      </c>
      <c r="Q55" s="13">
        <f>+Q19+Q28+Q33+Q54</f>
        <v>255600</v>
      </c>
      <c r="R55" s="19">
        <f>SUM(Q55/O55*100)</f>
        <v>15.181753385602281</v>
      </c>
      <c r="S55" s="13"/>
      <c r="T55" s="13"/>
      <c r="U55" s="13"/>
      <c r="V55" s="13"/>
      <c r="W55" s="13"/>
      <c r="X55" s="13"/>
      <c r="Y55" s="13"/>
      <c r="Z55" s="13"/>
      <c r="AA55" s="13">
        <f>+AA19+AA28+AA33+AA54</f>
        <v>1683600</v>
      </c>
      <c r="AB55" s="13">
        <f>+AB19+AB28+AB33+AB54</f>
        <v>0</v>
      </c>
      <c r="AC55" s="13">
        <f>+AC19+AC28+AC33+AC54</f>
        <v>0</v>
      </c>
      <c r="AD55" s="13">
        <f>+AD19+AD28+AD33+AD54</f>
        <v>0</v>
      </c>
    </row>
  </sheetData>
  <mergeCells count="16">
    <mergeCell ref="AB3:AD3"/>
    <mergeCell ref="J4:L4"/>
    <mergeCell ref="AB4:AD4"/>
    <mergeCell ref="J6:M6"/>
    <mergeCell ref="Q6:R6"/>
    <mergeCell ref="S6:T6"/>
    <mergeCell ref="U6:V6"/>
    <mergeCell ref="W6:X6"/>
    <mergeCell ref="Y6:Z6"/>
    <mergeCell ref="AB6:AD6"/>
    <mergeCell ref="J3:M3"/>
    <mergeCell ref="Q3:R3"/>
    <mergeCell ref="S3:T3"/>
    <mergeCell ref="U3:V3"/>
    <mergeCell ref="W3:X3"/>
    <mergeCell ref="Y3:Z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467BC-46F8-4D76-8C47-59744512CACE}">
  <dimension ref="A1:AA10"/>
  <sheetViews>
    <sheetView workbookViewId="0">
      <selection activeCell="A3" sqref="A3:AA10"/>
    </sheetView>
  </sheetViews>
  <sheetFormatPr defaultRowHeight="15" x14ac:dyDescent="0.25"/>
  <cols>
    <col min="1" max="1" width="10.7109375" customWidth="1"/>
    <col min="2" max="2" width="45.7109375" customWidth="1"/>
    <col min="3" max="3" width="12.7109375" customWidth="1"/>
    <col min="4" max="8" width="16.7109375" customWidth="1"/>
    <col min="9" max="13" width="12.7109375" customWidth="1"/>
    <col min="14" max="16" width="20.7109375" customWidth="1"/>
    <col min="17" max="27" width="12.7109375" customWidth="1"/>
  </cols>
  <sheetData>
    <row r="1" spans="1:27" s="7" customFormat="1" ht="15.75" x14ac:dyDescent="0.25">
      <c r="A1" s="7" t="s">
        <v>206</v>
      </c>
    </row>
    <row r="3" spans="1:27" s="6" customFormat="1" ht="105" x14ac:dyDescent="0.25">
      <c r="A3" s="9" t="s">
        <v>31</v>
      </c>
      <c r="B3" s="9" t="s">
        <v>88</v>
      </c>
      <c r="C3" s="9" t="s">
        <v>90</v>
      </c>
      <c r="D3" s="9" t="s">
        <v>34</v>
      </c>
      <c r="E3" s="9" t="s">
        <v>35</v>
      </c>
      <c r="F3" s="9" t="s">
        <v>36</v>
      </c>
      <c r="G3" s="9" t="s">
        <v>37</v>
      </c>
      <c r="H3" s="9" t="s">
        <v>91</v>
      </c>
      <c r="I3" s="9" t="s">
        <v>136</v>
      </c>
      <c r="J3" s="11" t="s">
        <v>40</v>
      </c>
      <c r="K3" s="11"/>
      <c r="L3" s="11"/>
      <c r="M3" s="11"/>
      <c r="N3" s="9" t="s">
        <v>93</v>
      </c>
      <c r="O3" s="9" t="s">
        <v>207</v>
      </c>
      <c r="P3" s="15" t="s">
        <v>43</v>
      </c>
      <c r="Q3" s="11" t="s">
        <v>44</v>
      </c>
      <c r="R3" s="11"/>
      <c r="S3" s="11" t="s">
        <v>45</v>
      </c>
      <c r="T3" s="11"/>
      <c r="U3" s="11" t="s">
        <v>208</v>
      </c>
      <c r="V3" s="11"/>
      <c r="W3" s="11" t="s">
        <v>209</v>
      </c>
      <c r="X3" s="11"/>
      <c r="Y3" s="11" t="s">
        <v>210</v>
      </c>
      <c r="Z3" s="11"/>
      <c r="AA3" s="9" t="s">
        <v>49</v>
      </c>
    </row>
    <row r="4" spans="1:27" s="6" customFormat="1" ht="30" customHeight="1" x14ac:dyDescent="0.25">
      <c r="A4" s="13"/>
      <c r="B4" s="13"/>
      <c r="C4" s="13"/>
      <c r="D4" s="13"/>
      <c r="E4" s="13"/>
      <c r="F4" s="13"/>
      <c r="G4" s="13"/>
      <c r="H4" s="13"/>
      <c r="I4" s="13"/>
      <c r="J4" s="14" t="s">
        <v>50</v>
      </c>
      <c r="K4" s="14"/>
      <c r="L4" s="14"/>
      <c r="M4" s="9" t="s">
        <v>51</v>
      </c>
      <c r="N4" s="15"/>
      <c r="O4" s="13"/>
      <c r="P4" s="10"/>
      <c r="Q4" s="10" t="s">
        <v>52</v>
      </c>
      <c r="R4" s="9" t="s">
        <v>53</v>
      </c>
      <c r="S4" s="9" t="s">
        <v>52</v>
      </c>
      <c r="T4" s="15" t="s">
        <v>53</v>
      </c>
      <c r="U4" s="15" t="s">
        <v>52</v>
      </c>
      <c r="V4" s="15" t="s">
        <v>53</v>
      </c>
      <c r="W4" s="15" t="s">
        <v>52</v>
      </c>
      <c r="X4" s="15" t="s">
        <v>53</v>
      </c>
      <c r="Y4" s="15" t="s">
        <v>52</v>
      </c>
      <c r="Z4" s="15" t="s">
        <v>53</v>
      </c>
      <c r="AA4" s="13"/>
    </row>
    <row r="5" spans="1:27" s="6" customFormat="1" x14ac:dyDescent="0.25">
      <c r="A5" s="13"/>
      <c r="B5" s="13"/>
      <c r="C5" s="13"/>
      <c r="D5" s="13"/>
      <c r="E5" s="13"/>
      <c r="F5" s="13"/>
      <c r="G5" s="13"/>
      <c r="H5" s="13"/>
      <c r="I5" s="13"/>
      <c r="J5" s="9" t="s">
        <v>54</v>
      </c>
      <c r="K5" s="9" t="s">
        <v>55</v>
      </c>
      <c r="L5" s="9" t="s">
        <v>56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</row>
    <row r="6" spans="1:27" s="6" customFormat="1" x14ac:dyDescent="0.25">
      <c r="A6" s="21"/>
      <c r="B6" s="21" t="s">
        <v>57</v>
      </c>
      <c r="C6" s="21" t="s">
        <v>58</v>
      </c>
      <c r="D6" s="21" t="s">
        <v>59</v>
      </c>
      <c r="E6" s="21" t="s">
        <v>60</v>
      </c>
      <c r="F6" s="21" t="s">
        <v>61</v>
      </c>
      <c r="G6" s="21" t="s">
        <v>62</v>
      </c>
      <c r="H6" s="21" t="s">
        <v>63</v>
      </c>
      <c r="I6" s="21" t="s">
        <v>64</v>
      </c>
      <c r="J6" s="22" t="s">
        <v>65</v>
      </c>
      <c r="K6" s="22"/>
      <c r="L6" s="22"/>
      <c r="M6" s="22"/>
      <c r="N6" s="21" t="s">
        <v>66</v>
      </c>
      <c r="O6" s="21" t="s">
        <v>67</v>
      </c>
      <c r="P6" s="21" t="s">
        <v>68</v>
      </c>
      <c r="Q6" s="22" t="s">
        <v>69</v>
      </c>
      <c r="R6" s="22"/>
      <c r="S6" s="22" t="s">
        <v>70</v>
      </c>
      <c r="T6" s="22"/>
      <c r="U6" s="22" t="s">
        <v>71</v>
      </c>
      <c r="V6" s="22"/>
      <c r="W6" s="22" t="s">
        <v>72</v>
      </c>
      <c r="X6" s="22"/>
      <c r="Y6" s="22" t="s">
        <v>73</v>
      </c>
      <c r="Z6" s="22"/>
      <c r="AA6" s="13" t="s">
        <v>74</v>
      </c>
    </row>
    <row r="7" spans="1:27" x14ac:dyDescent="0.25">
      <c r="A7" s="5" t="s">
        <v>100</v>
      </c>
      <c r="B7" s="4" t="s">
        <v>211</v>
      </c>
      <c r="C7" s="4"/>
      <c r="D7" s="4">
        <v>0</v>
      </c>
      <c r="E7" s="4">
        <v>0</v>
      </c>
      <c r="F7" s="4">
        <v>0</v>
      </c>
      <c r="G7" s="4">
        <v>0</v>
      </c>
      <c r="H7" s="4">
        <v>0</v>
      </c>
      <c r="I7" s="18">
        <f>SUM(H7/5154000*100)</f>
        <v>0</v>
      </c>
      <c r="J7" s="4">
        <v>0</v>
      </c>
      <c r="K7" s="4">
        <v>0</v>
      </c>
      <c r="L7" s="4">
        <f>+J7+K7</f>
        <v>0</v>
      </c>
      <c r="M7" s="18">
        <f>SUM(L7/5154000*100)</f>
        <v>0</v>
      </c>
      <c r="N7" s="4">
        <v>0</v>
      </c>
      <c r="O7" s="4">
        <v>0</v>
      </c>
      <c r="P7" s="18">
        <f>SUM((H7+N7)/5154000*100)</f>
        <v>0</v>
      </c>
      <c r="Q7" s="4">
        <v>0</v>
      </c>
      <c r="R7" s="18">
        <v>0</v>
      </c>
      <c r="S7" s="4" t="s">
        <v>79</v>
      </c>
      <c r="T7" s="4" t="s">
        <v>79</v>
      </c>
      <c r="U7" s="4" t="s">
        <v>79</v>
      </c>
      <c r="V7" s="4" t="s">
        <v>79</v>
      </c>
      <c r="W7" s="4" t="s">
        <v>79</v>
      </c>
      <c r="X7" s="4" t="s">
        <v>79</v>
      </c>
      <c r="Y7" s="4" t="s">
        <v>79</v>
      </c>
      <c r="Z7" s="4" t="s">
        <v>79</v>
      </c>
      <c r="AA7" s="4">
        <v>0</v>
      </c>
    </row>
    <row r="8" spans="1:27" x14ac:dyDescent="0.25">
      <c r="A8" s="5" t="s">
        <v>125</v>
      </c>
      <c r="B8" s="4" t="s">
        <v>212</v>
      </c>
      <c r="C8" s="4"/>
      <c r="D8" s="4">
        <v>0</v>
      </c>
      <c r="E8" s="4">
        <v>0</v>
      </c>
      <c r="F8" s="4">
        <v>0</v>
      </c>
      <c r="G8" s="4">
        <v>0</v>
      </c>
      <c r="H8" s="4">
        <v>0</v>
      </c>
      <c r="I8" s="18">
        <f>SUM(H8/5154000*100)</f>
        <v>0</v>
      </c>
      <c r="J8" s="4">
        <v>0</v>
      </c>
      <c r="K8" s="4">
        <v>0</v>
      </c>
      <c r="L8" s="4">
        <f>+J8+K8</f>
        <v>0</v>
      </c>
      <c r="M8" s="18">
        <f>SUM(L8/5154000*100)</f>
        <v>0</v>
      </c>
      <c r="N8" s="4">
        <v>0</v>
      </c>
      <c r="O8" s="4">
        <v>0</v>
      </c>
      <c r="P8" s="18">
        <f>SUM((H8+N8)/5154000*100)</f>
        <v>0</v>
      </c>
      <c r="Q8" s="4">
        <v>0</v>
      </c>
      <c r="R8" s="18">
        <v>0</v>
      </c>
      <c r="S8" s="4" t="s">
        <v>79</v>
      </c>
      <c r="T8" s="4" t="s">
        <v>79</v>
      </c>
      <c r="U8" s="4" t="s">
        <v>79</v>
      </c>
      <c r="V8" s="4" t="s">
        <v>79</v>
      </c>
      <c r="W8" s="4" t="s">
        <v>79</v>
      </c>
      <c r="X8" s="4" t="s">
        <v>79</v>
      </c>
      <c r="Y8" s="4" t="s">
        <v>79</v>
      </c>
      <c r="Z8" s="4" t="s">
        <v>79</v>
      </c>
      <c r="AA8" s="4">
        <v>0</v>
      </c>
    </row>
    <row r="9" spans="1:27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s="6" customFormat="1" x14ac:dyDescent="0.25">
      <c r="A10" s="13"/>
      <c r="B10" s="13" t="s">
        <v>213</v>
      </c>
      <c r="C10" s="13"/>
      <c r="D10" s="13">
        <f>+D7+D8</f>
        <v>0</v>
      </c>
      <c r="E10" s="13">
        <f>+E7+E8</f>
        <v>0</v>
      </c>
      <c r="F10" s="13">
        <f>+F7+F8</f>
        <v>0</v>
      </c>
      <c r="G10" s="13">
        <f>+G7+G8</f>
        <v>0</v>
      </c>
      <c r="H10" s="13">
        <f>+H7+H8</f>
        <v>0</v>
      </c>
      <c r="I10" s="19">
        <f>+I7+I8</f>
        <v>0</v>
      </c>
      <c r="J10" s="13">
        <f>+J7+J8</f>
        <v>0</v>
      </c>
      <c r="K10" s="13">
        <f>+K7+K8</f>
        <v>0</v>
      </c>
      <c r="L10" s="13">
        <f>+L7+L8</f>
        <v>0</v>
      </c>
      <c r="M10" s="19">
        <f>+M7+M8</f>
        <v>0</v>
      </c>
      <c r="N10" s="13">
        <f>+N7+N8</f>
        <v>0</v>
      </c>
      <c r="O10" s="13">
        <f>+O7+O8</f>
        <v>0</v>
      </c>
      <c r="P10" s="19">
        <f>+P7+P8</f>
        <v>0</v>
      </c>
      <c r="Q10" s="13">
        <f>+Q7+Q8</f>
        <v>0</v>
      </c>
      <c r="R10" s="13"/>
      <c r="S10" s="13"/>
      <c r="T10" s="13"/>
      <c r="U10" s="13"/>
      <c r="V10" s="13"/>
      <c r="W10" s="13"/>
      <c r="X10" s="13"/>
      <c r="Y10" s="13"/>
      <c r="Z10" s="13"/>
      <c r="AA10" s="13">
        <f>+AA7+AA8</f>
        <v>0</v>
      </c>
    </row>
  </sheetData>
  <mergeCells count="13">
    <mergeCell ref="Y6:Z6"/>
    <mergeCell ref="J4:L4"/>
    <mergeCell ref="J6:M6"/>
    <mergeCell ref="Q6:R6"/>
    <mergeCell ref="S6:T6"/>
    <mergeCell ref="U6:V6"/>
    <mergeCell ref="W6:X6"/>
    <mergeCell ref="J3:M3"/>
    <mergeCell ref="Q3:R3"/>
    <mergeCell ref="S3:T3"/>
    <mergeCell ref="U3:V3"/>
    <mergeCell ref="W3:X3"/>
    <mergeCell ref="Y3:Z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9AA44-F8D3-4E3C-934B-82252F5EA7B7}">
  <dimension ref="A1:D4"/>
  <sheetViews>
    <sheetView workbookViewId="0">
      <selection sqref="A1:D4"/>
    </sheetView>
  </sheetViews>
  <sheetFormatPr defaultRowHeight="15" x14ac:dyDescent="0.25"/>
  <cols>
    <col min="1" max="1" width="50.7109375" customWidth="1"/>
    <col min="2" max="3" width="20.7109375" customWidth="1"/>
    <col min="5" max="5" width="20.7109375" customWidth="1"/>
  </cols>
  <sheetData>
    <row r="1" spans="1:4" s="7" customFormat="1" ht="15.75" x14ac:dyDescent="0.25">
      <c r="A1" s="23" t="s">
        <v>214</v>
      </c>
      <c r="B1" s="23"/>
      <c r="C1" s="23"/>
      <c r="D1" s="23"/>
    </row>
    <row r="2" spans="1:4" x14ac:dyDescent="0.25">
      <c r="A2" s="4" t="s">
        <v>215</v>
      </c>
      <c r="B2" s="4" t="s">
        <v>216</v>
      </c>
      <c r="C2" s="4" t="s">
        <v>217</v>
      </c>
      <c r="D2" s="4" t="s">
        <v>218</v>
      </c>
    </row>
    <row r="3" spans="1:4" x14ac:dyDescent="0.25">
      <c r="A3" s="4"/>
      <c r="B3" s="4"/>
      <c r="C3" s="4"/>
      <c r="D3" s="4"/>
    </row>
    <row r="4" spans="1:4" s="6" customFormat="1" x14ac:dyDescent="0.25">
      <c r="A4" s="13" t="s">
        <v>86</v>
      </c>
      <c r="B4" s="13"/>
      <c r="C4" s="13">
        <f>SUM(C2:C3)</f>
        <v>0</v>
      </c>
      <c r="D4" s="13">
        <f>SUM(D2:D3)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DAB84-E6DF-485C-B0BC-6B3F7B794658}">
  <dimension ref="A1:B3"/>
  <sheetViews>
    <sheetView workbookViewId="0">
      <selection sqref="A1:B3"/>
    </sheetView>
  </sheetViews>
  <sheetFormatPr defaultRowHeight="15" x14ac:dyDescent="0.25"/>
  <cols>
    <col min="1" max="2" width="50.7109375" customWidth="1"/>
  </cols>
  <sheetData>
    <row r="1" spans="1:2" s="7" customFormat="1" ht="15.75" x14ac:dyDescent="0.25">
      <c r="A1" s="24" t="s">
        <v>219</v>
      </c>
      <c r="B1" s="24"/>
    </row>
    <row r="2" spans="1:2" x14ac:dyDescent="0.25">
      <c r="A2" s="4" t="s">
        <v>34</v>
      </c>
      <c r="B2" s="4" t="s">
        <v>217</v>
      </c>
    </row>
    <row r="3" spans="1:2" x14ac:dyDescent="0.25">
      <c r="A3" s="4">
        <v>0</v>
      </c>
      <c r="B3" s="4">
        <v>0</v>
      </c>
    </row>
  </sheetData>
  <mergeCells count="1">
    <mergeCell ref="A1:B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B9536-5643-47D4-964C-FC9C884BF503}">
  <dimension ref="A1:J6"/>
  <sheetViews>
    <sheetView workbookViewId="0"/>
  </sheetViews>
  <sheetFormatPr defaultRowHeight="15" x14ac:dyDescent="0.25"/>
  <cols>
    <col min="1" max="1" width="6.7109375" customWidth="1"/>
    <col min="2" max="2" width="50.7109375" customWidth="1"/>
    <col min="3" max="4" width="12.7109375" style="8" customWidth="1"/>
    <col min="5" max="5" width="50.7109375" style="8" customWidth="1"/>
    <col min="6" max="7" width="12.7109375" style="8" customWidth="1"/>
    <col min="8" max="10" width="20.7109375" style="8" customWidth="1"/>
    <col min="11" max="16384" width="9.140625" style="8"/>
  </cols>
  <sheetData>
    <row r="1" spans="1:10" s="26" customFormat="1" ht="13.5" x14ac:dyDescent="0.25">
      <c r="A1" s="25"/>
      <c r="B1" s="25"/>
    </row>
    <row r="2" spans="1:10" s="7" customFormat="1" ht="15.75" x14ac:dyDescent="0.25">
      <c r="A2" s="27" t="s">
        <v>220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s="26" customFormat="1" ht="54" x14ac:dyDescent="0.25">
      <c r="A3" s="28" t="s">
        <v>221</v>
      </c>
      <c r="B3" s="29" t="s">
        <v>222</v>
      </c>
      <c r="C3" s="29"/>
      <c r="D3" s="29"/>
      <c r="E3" s="29" t="s">
        <v>223</v>
      </c>
      <c r="F3" s="29"/>
      <c r="G3" s="29"/>
      <c r="H3" s="30" t="s">
        <v>224</v>
      </c>
      <c r="I3" s="30"/>
      <c r="J3" s="31" t="s">
        <v>225</v>
      </c>
    </row>
    <row r="4" spans="1:10" s="26" customFormat="1" ht="13.5" x14ac:dyDescent="0.25">
      <c r="A4" s="28" t="s">
        <v>226</v>
      </c>
      <c r="B4" s="30" t="s">
        <v>227</v>
      </c>
      <c r="C4" s="30"/>
      <c r="D4" s="30"/>
      <c r="E4" s="30" t="s">
        <v>228</v>
      </c>
      <c r="F4" s="30"/>
      <c r="G4" s="30"/>
      <c r="H4" s="30" t="s">
        <v>229</v>
      </c>
      <c r="I4" s="30"/>
      <c r="J4" s="31" t="s">
        <v>230</v>
      </c>
    </row>
    <row r="5" spans="1:10" s="26" customFormat="1" ht="54" x14ac:dyDescent="0.25">
      <c r="A5" s="28" t="s">
        <v>231</v>
      </c>
      <c r="B5" s="28" t="s">
        <v>232</v>
      </c>
      <c r="C5" s="32" t="s">
        <v>90</v>
      </c>
      <c r="D5" s="32" t="s">
        <v>233</v>
      </c>
      <c r="E5" s="32" t="s">
        <v>232</v>
      </c>
      <c r="F5" s="32" t="s">
        <v>90</v>
      </c>
      <c r="G5" s="32" t="s">
        <v>233</v>
      </c>
      <c r="H5" s="32" t="s">
        <v>234</v>
      </c>
      <c r="I5" s="31" t="s">
        <v>235</v>
      </c>
      <c r="J5" s="32"/>
    </row>
    <row r="6" spans="1:10" x14ac:dyDescent="0.25">
      <c r="A6" s="4">
        <v>1</v>
      </c>
      <c r="B6" s="16" t="s">
        <v>236</v>
      </c>
      <c r="C6" s="16" t="s">
        <v>236</v>
      </c>
      <c r="D6" s="16" t="s">
        <v>236</v>
      </c>
      <c r="E6" s="16" t="s">
        <v>236</v>
      </c>
      <c r="F6" s="16" t="s">
        <v>236</v>
      </c>
      <c r="G6" s="16" t="s">
        <v>236</v>
      </c>
      <c r="H6" s="16" t="s">
        <v>236</v>
      </c>
      <c r="I6" s="16" t="s">
        <v>236</v>
      </c>
      <c r="J6" s="16" t="s">
        <v>236</v>
      </c>
    </row>
  </sheetData>
  <mergeCells count="7">
    <mergeCell ref="A2:J2"/>
    <mergeCell ref="B3:D3"/>
    <mergeCell ref="E3:G3"/>
    <mergeCell ref="H3:I3"/>
    <mergeCell ref="B4:D4"/>
    <mergeCell ref="E4:G4"/>
    <mergeCell ref="H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B17CF-1208-4B7D-8DAD-C5531FFFF3D4}">
  <dimension ref="A1:D8"/>
  <sheetViews>
    <sheetView workbookViewId="0">
      <selection sqref="A1:D8"/>
    </sheetView>
  </sheetViews>
  <sheetFormatPr defaultRowHeight="15" x14ac:dyDescent="0.25"/>
  <cols>
    <col min="1" max="1" width="50.7109375" customWidth="1"/>
    <col min="2" max="3" width="20.7109375" customWidth="1"/>
    <col min="5" max="5" width="20.7109375" customWidth="1"/>
  </cols>
  <sheetData>
    <row r="1" spans="1:4" s="7" customFormat="1" ht="15.75" x14ac:dyDescent="0.25">
      <c r="A1" s="23" t="s">
        <v>237</v>
      </c>
      <c r="B1" s="23"/>
      <c r="C1" s="23"/>
      <c r="D1" s="23"/>
    </row>
    <row r="2" spans="1:4" x14ac:dyDescent="0.25">
      <c r="A2" s="4"/>
      <c r="B2" s="4" t="s">
        <v>238</v>
      </c>
      <c r="C2" s="4" t="s">
        <v>239</v>
      </c>
      <c r="D2" s="4" t="s">
        <v>240</v>
      </c>
    </row>
    <row r="3" spans="1:4" x14ac:dyDescent="0.25">
      <c r="A3" s="4" t="s">
        <v>241</v>
      </c>
      <c r="B3" s="4" t="s">
        <v>242</v>
      </c>
      <c r="C3" s="4" t="s">
        <v>242</v>
      </c>
      <c r="D3" s="5" t="s">
        <v>242</v>
      </c>
    </row>
    <row r="4" spans="1:4" x14ac:dyDescent="0.25">
      <c r="A4" s="4" t="s">
        <v>243</v>
      </c>
      <c r="B4" s="4" t="s">
        <v>242</v>
      </c>
      <c r="C4" s="4" t="s">
        <v>242</v>
      </c>
      <c r="D4" s="5" t="s">
        <v>242</v>
      </c>
    </row>
    <row r="5" spans="1:4" x14ac:dyDescent="0.25">
      <c r="A5" s="4" t="s">
        <v>244</v>
      </c>
      <c r="B5" s="4" t="s">
        <v>242</v>
      </c>
      <c r="C5" s="4" t="s">
        <v>242</v>
      </c>
      <c r="D5" s="5" t="s">
        <v>242</v>
      </c>
    </row>
    <row r="6" spans="1:4" x14ac:dyDescent="0.25">
      <c r="A6" s="4" t="s">
        <v>245</v>
      </c>
      <c r="B6" s="4" t="s">
        <v>242</v>
      </c>
      <c r="C6" s="4" t="s">
        <v>242</v>
      </c>
      <c r="D6" s="5" t="s">
        <v>242</v>
      </c>
    </row>
    <row r="7" spans="1:4" x14ac:dyDescent="0.25">
      <c r="A7" s="4" t="s">
        <v>246</v>
      </c>
      <c r="B7" s="4" t="s">
        <v>242</v>
      </c>
      <c r="C7" s="4" t="s">
        <v>242</v>
      </c>
      <c r="D7" s="5" t="s">
        <v>242</v>
      </c>
    </row>
    <row r="8" spans="1:4" x14ac:dyDescent="0.25">
      <c r="A8" s="4"/>
      <c r="B8" s="4"/>
      <c r="C8" s="4"/>
      <c r="D8" s="4"/>
    </row>
  </sheetData>
  <pageMargins left="1.3888888888888888E-2" right="0.20833333333333334" top="0.83333333333333337" bottom="0.41666666666666669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Declaration</vt:lpstr>
      <vt:lpstr>Table-I Summary Statement</vt:lpstr>
      <vt:lpstr>Table-II Promoter Shareholding</vt:lpstr>
      <vt:lpstr>Table-III Public Shareholding</vt:lpstr>
      <vt:lpstr>Table-IV NP-NP Shareholding</vt:lpstr>
      <vt:lpstr>Table-IIIA Person in Concert</vt:lpstr>
      <vt:lpstr>Table-IIIB Unclaimed Details</vt:lpstr>
      <vt:lpstr>Table-V SBOs</vt:lpstr>
      <vt:lpstr>Table-VI  foreign ownership</vt:lpstr>
      <vt:lpstr>Declaration!Print_Titles</vt:lpstr>
      <vt:lpstr>'Table-VI  foreign ownership'!Print_Titles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 Anil Shantaram</dc:creator>
  <cp:lastModifiedBy>Dalvi Anil Shantaram</cp:lastModifiedBy>
  <dcterms:created xsi:type="dcterms:W3CDTF">2026-04-21T06:24:35Z</dcterms:created>
  <dcterms:modified xsi:type="dcterms:W3CDTF">2026-04-21T06:34:27Z</dcterms:modified>
</cp:coreProperties>
</file>